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3.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17.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theme/themeOverride9.xml" ContentType="application/vnd.openxmlformats-officedocument.themeOverride+xml"/>
  <Override PartName="/xl/charts/chart18.xml" ContentType="application/vnd.openxmlformats-officedocument.drawingml.chart+xml"/>
  <Override PartName="/xl/theme/themeOverride10.xml" ContentType="application/vnd.openxmlformats-officedocument.themeOverride+xml"/>
  <Override PartName="/xl/drawings/drawing8.xml" ContentType="application/vnd.openxmlformats-officedocument.drawing+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aveExternalLinkValues="0" codeName="DieseArbeitsmappe" autoCompressPictures="0"/>
  <mc:AlternateContent xmlns:mc="http://schemas.openxmlformats.org/markup-compatibility/2006">
    <mc:Choice Requires="x15">
      <x15ac:absPath xmlns:x15ac="http://schemas.microsoft.com/office/spreadsheetml/2010/11/ac" url="https://swissski-my.sharepoint.com/personal/edi_zihlmann_swiss-ski_ch/Documents/Desktop/Sport/Swiss-Ski/Trainingstagbuch/Saison 24-25/"/>
    </mc:Choice>
  </mc:AlternateContent>
  <xr:revisionPtr revIDLastSave="3" documentId="8_{7E35581D-EDC0-4CD1-99BD-EBEB93FDC8A7}" xr6:coauthVersionLast="47" xr6:coauthVersionMax="47" xr10:uidLastSave="{13E07AE1-84A4-4991-A69F-4AB21AFBE011}"/>
  <bookViews>
    <workbookView xWindow="-120" yWindow="-120" windowWidth="29040" windowHeight="17640" tabRatio="684" xr2:uid="{00000000-000D-0000-FFFF-FFFF00000000}"/>
  </bookViews>
  <sheets>
    <sheet name="1" sheetId="34" r:id="rId1"/>
    <sheet name="2" sheetId="35" r:id="rId2"/>
    <sheet name="3" sheetId="36" r:id="rId3"/>
    <sheet name="4" sheetId="37" r:id="rId4"/>
    <sheet name="5" sheetId="38" r:id="rId5"/>
    <sheet name="6" sheetId="39" r:id="rId6"/>
    <sheet name="7" sheetId="40" r:id="rId7"/>
    <sheet name="8" sheetId="41" r:id="rId8"/>
    <sheet name="9" sheetId="42" r:id="rId9"/>
    <sheet name="10" sheetId="43" r:id="rId10"/>
    <sheet name="11" sheetId="44" r:id="rId11"/>
    <sheet name="12" sheetId="45" r:id="rId12"/>
    <sheet name="13" sheetId="46" r:id="rId13"/>
    <sheet name="14" sheetId="47" r:id="rId14"/>
    <sheet name="15" sheetId="48" r:id="rId15"/>
    <sheet name="16" sheetId="49" r:id="rId16"/>
    <sheet name="17" sheetId="50" r:id="rId17"/>
    <sheet name="18" sheetId="51" r:id="rId18"/>
    <sheet name="19" sheetId="52" r:id="rId19"/>
    <sheet name="20" sheetId="53" r:id="rId20"/>
    <sheet name="21" sheetId="54" r:id="rId21"/>
    <sheet name="22" sheetId="55" r:id="rId22"/>
    <sheet name="23" sheetId="56" r:id="rId23"/>
    <sheet name="24" sheetId="57" r:id="rId24"/>
    <sheet name="25" sheetId="22" r:id="rId25"/>
    <sheet name="26" sheetId="23" r:id="rId26"/>
    <sheet name="27" sheetId="24" r:id="rId27"/>
    <sheet name="28" sheetId="25" r:id="rId28"/>
    <sheet name="29" sheetId="26" r:id="rId29"/>
    <sheet name="30" sheetId="27" r:id="rId30"/>
    <sheet name="31" sheetId="28" r:id="rId31"/>
    <sheet name="32" sheetId="29" r:id="rId32"/>
    <sheet name="33" sheetId="30" r:id="rId33"/>
    <sheet name="34" sheetId="31" r:id="rId34"/>
    <sheet name="35" sheetId="32" r:id="rId35"/>
    <sheet name="36" sheetId="33" r:id="rId36"/>
    <sheet name="37" sheetId="16" r:id="rId37"/>
    <sheet name="38" sheetId="17" r:id="rId38"/>
    <sheet name="39" sheetId="18" r:id="rId39"/>
    <sheet name="40" sheetId="19" r:id="rId40"/>
    <sheet name="41" sheetId="20" r:id="rId41"/>
    <sheet name="42" sheetId="21" r:id="rId42"/>
    <sheet name="43" sheetId="1" r:id="rId43"/>
    <sheet name="44" sheetId="7" r:id="rId44"/>
    <sheet name="45" sheetId="8" r:id="rId45"/>
    <sheet name="46" sheetId="9" r:id="rId46"/>
    <sheet name="47" sheetId="11" r:id="rId47"/>
    <sheet name="48" sheetId="10" r:id="rId48"/>
    <sheet name="49" sheetId="58" r:id="rId49"/>
    <sheet name="50" sheetId="59" r:id="rId50"/>
    <sheet name="51" sheetId="60" r:id="rId51"/>
    <sheet name="52" sheetId="61" r:id="rId52"/>
    <sheet name="Wochen einzeln" sheetId="63" r:id="rId53"/>
    <sheet name="Grafiken Jahr" sheetId="64" r:id="rId54"/>
    <sheet name="Jahresübersicht" sheetId="65" r:id="rId55"/>
    <sheet name="4-Wochen Details" sheetId="12" r:id="rId56"/>
    <sheet name="Grafiken 4-Wochen" sheetId="14" r:id="rId57"/>
    <sheet name="Jahresplanung" sheetId="68" r:id="rId58"/>
    <sheet name="Jahresübersicht Planung" sheetId="69" r:id="rId59"/>
    <sheet name="PMC Foster-Load" sheetId="67" r:id="rId60"/>
    <sheet name="PMC fixe RPE" sheetId="66" r:id="rId61"/>
  </sheets>
  <definedNames>
    <definedName name="_xlnm.Print_Area" localSheetId="0">'1'!$A$1:$AG$91</definedName>
    <definedName name="_xlnm.Print_Area" localSheetId="9">'10'!$A$1:$AG$91</definedName>
    <definedName name="_xlnm.Print_Area" localSheetId="10">'11'!$A$1:$AG$91</definedName>
    <definedName name="_xlnm.Print_Area" localSheetId="11">'12'!$A$1:$AG$91</definedName>
    <definedName name="_xlnm.Print_Area" localSheetId="12">'13'!$A$1:$AG$91</definedName>
    <definedName name="_xlnm.Print_Area" localSheetId="13">'14'!$A$1:$AG$91</definedName>
    <definedName name="_xlnm.Print_Area" localSheetId="14">'15'!$A$1:$AG$91</definedName>
    <definedName name="_xlnm.Print_Area" localSheetId="15">'16'!$A$1:$AG$91</definedName>
    <definedName name="_xlnm.Print_Area" localSheetId="16">'17'!$A$1:$AG$91</definedName>
    <definedName name="_xlnm.Print_Area" localSheetId="17">'18'!$A$1:$AG$91</definedName>
    <definedName name="_xlnm.Print_Area" localSheetId="18">'19'!$A$1:$AG$91</definedName>
    <definedName name="_xlnm.Print_Area" localSheetId="1">'2'!$A$1:$AG$91</definedName>
    <definedName name="_xlnm.Print_Area" localSheetId="19">'20'!$A$1:$AG$91</definedName>
    <definedName name="_xlnm.Print_Area" localSheetId="20">'21'!$A$1:$AG$91</definedName>
    <definedName name="_xlnm.Print_Area" localSheetId="21">'22'!$A$1:$AG$91</definedName>
    <definedName name="_xlnm.Print_Area" localSheetId="22">'23'!$A$1:$AG$91</definedName>
    <definedName name="_xlnm.Print_Area" localSheetId="23">'24'!$A$1:$AG$91</definedName>
    <definedName name="_xlnm.Print_Area" localSheetId="24">'25'!$A$1:$AG$91</definedName>
    <definedName name="_xlnm.Print_Area" localSheetId="25">'26'!$A$1:$AG$91</definedName>
    <definedName name="_xlnm.Print_Area" localSheetId="26">'27'!$A$1:$AG$91</definedName>
    <definedName name="_xlnm.Print_Area" localSheetId="27">'28'!$A$1:$AG$91</definedName>
    <definedName name="_xlnm.Print_Area" localSheetId="28">'29'!$A$1:$AG$91</definedName>
    <definedName name="_xlnm.Print_Area" localSheetId="2">'3'!$A$1:$AG$91</definedName>
    <definedName name="_xlnm.Print_Area" localSheetId="29">'30'!$A$1:$AG$91</definedName>
    <definedName name="_xlnm.Print_Area" localSheetId="30">'31'!$A$1:$AG$91</definedName>
    <definedName name="_xlnm.Print_Area" localSheetId="31">'32'!$A$1:$AG$91</definedName>
    <definedName name="_xlnm.Print_Area" localSheetId="32">'33'!$A$1:$AG$91</definedName>
    <definedName name="_xlnm.Print_Area" localSheetId="33">'34'!$A$1:$AG$91</definedName>
    <definedName name="_xlnm.Print_Area" localSheetId="34">'35'!$A$1:$AG$91</definedName>
    <definedName name="_xlnm.Print_Area" localSheetId="35">'36'!$A$1:$AG$91</definedName>
    <definedName name="_xlnm.Print_Area" localSheetId="36">'37'!$A$1:$AG$91</definedName>
    <definedName name="_xlnm.Print_Area" localSheetId="37">'38'!$A$1:$AG$91</definedName>
    <definedName name="_xlnm.Print_Area" localSheetId="38">'39'!$A$1:$AG$91</definedName>
    <definedName name="_xlnm.Print_Area" localSheetId="3">'4'!$A$1:$AG$91</definedName>
    <definedName name="_xlnm.Print_Area" localSheetId="39">'40'!$A$1:$AG$91</definedName>
    <definedName name="_xlnm.Print_Area" localSheetId="40">'41'!$A$1:$AG$91</definedName>
    <definedName name="_xlnm.Print_Area" localSheetId="41">'42'!$A$1:$AG$91</definedName>
    <definedName name="_xlnm.Print_Area" localSheetId="42">'43'!$A$1:$AG$91</definedName>
    <definedName name="_xlnm.Print_Area" localSheetId="43">'44'!$A$1:$AG$91</definedName>
    <definedName name="_xlnm.Print_Area" localSheetId="44">'45'!$A$1:$AG$91</definedName>
    <definedName name="_xlnm.Print_Area" localSheetId="45">'46'!$A$1:$AG$91</definedName>
    <definedName name="_xlnm.Print_Area" localSheetId="46">'47'!$A$1:$AG$91</definedName>
    <definedName name="_xlnm.Print_Area" localSheetId="47">'48'!$A$1:$AG$91</definedName>
    <definedName name="_xlnm.Print_Area" localSheetId="48">'49'!$A$1:$AG$91</definedName>
    <definedName name="_xlnm.Print_Area" localSheetId="55">'4-Wochen Details'!$B$1:$M$61</definedName>
    <definedName name="_xlnm.Print_Area" localSheetId="4">'5'!$A$1:$AG$91</definedName>
    <definedName name="_xlnm.Print_Area" localSheetId="49">'50'!$A$1:$AG$91</definedName>
    <definedName name="_xlnm.Print_Area" localSheetId="50">'51'!$A$1:$AG$91</definedName>
    <definedName name="_xlnm.Print_Area" localSheetId="51">'52'!$A$1:$AG$91</definedName>
    <definedName name="_xlnm.Print_Area" localSheetId="5">'6'!$A$1:$AG$91</definedName>
    <definedName name="_xlnm.Print_Area" localSheetId="6">'7'!$A$1:$AG$91</definedName>
    <definedName name="_xlnm.Print_Area" localSheetId="7">'8'!$A$1:$AG$91</definedName>
    <definedName name="_xlnm.Print_Area" localSheetId="8">'9'!$A$1:$AG$91</definedName>
    <definedName name="_xlnm.Print_Area" localSheetId="56">'Grafiken 4-Wochen'!$A$1:$K$46</definedName>
    <definedName name="_xlnm.Print_Area" localSheetId="53">'Grafiken Jahr'!$A$1:$K$46</definedName>
    <definedName name="_xlnm.Print_Area" localSheetId="57">Jahresplanung!$A$1:$BF$49</definedName>
    <definedName name="_xlnm.Print_Area" localSheetId="54">Jahresübersicht!$A$1:$S$61</definedName>
    <definedName name="_xlnm.Print_Area" localSheetId="58">'Jahresübersicht Planung'!$A$1:$S$46</definedName>
    <definedName name="_xlnm.Print_Area" localSheetId="60">'PMC fixe RPE'!$A$1:$L$42</definedName>
    <definedName name="_xlnm.Print_Area" localSheetId="59">'PMC Foster-Load'!$A$1:$L$41</definedName>
    <definedName name="_xlnm.Print_Area" localSheetId="52">'Wochen einzeln'!$A$1:$BF$49</definedName>
    <definedName name="_xlnm.Print_Titles" localSheetId="55">'4-Wochen Details'!$1:$7</definedName>
    <definedName name="_xlnm.Print_Titles" localSheetId="56">'Grafiken 4-Wochen'!$1:$7</definedName>
    <definedName name="_xlnm.Print_Titles" localSheetId="53">'Grafiken Jahr'!$1:$7</definedName>
    <definedName name="_xlnm.Print_Titles" localSheetId="57">Jahresplanung!$A:$C,Jahresplanung!$1:$5</definedName>
    <definedName name="_xlnm.Print_Titles" localSheetId="54">Jahresübersicht!$1:$7</definedName>
    <definedName name="_xlnm.Print_Titles" localSheetId="58">'Jahresübersicht Planung'!$1:$7</definedName>
    <definedName name="_xlnm.Print_Titles" localSheetId="52">'Wochen einzeln'!$A:$C,'Wochen einzeln'!$1:$5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X3" i="36" l="1"/>
  <c r="X3" i="37"/>
  <c r="X3" i="38"/>
  <c r="X3" i="39"/>
  <c r="X3" i="40"/>
  <c r="X3" i="41"/>
  <c r="X3" i="42"/>
  <c r="X3" i="43"/>
  <c r="X3" i="44"/>
  <c r="X3" i="45"/>
  <c r="X3" i="46"/>
  <c r="X3" i="47"/>
  <c r="X3" i="48"/>
  <c r="X3" i="49"/>
  <c r="X3" i="50"/>
  <c r="X3" i="51"/>
  <c r="X3" i="52"/>
  <c r="X3" i="53"/>
  <c r="X3" i="54"/>
  <c r="X3" i="55"/>
  <c r="X3" i="56"/>
  <c r="X3" i="57"/>
  <c r="X3" i="22"/>
  <c r="X3" i="23"/>
  <c r="X3" i="24"/>
  <c r="X3" i="25"/>
  <c r="X3" i="26"/>
  <c r="X3" i="27"/>
  <c r="X3" i="28"/>
  <c r="X3" i="29"/>
  <c r="X3" i="30"/>
  <c r="X3" i="31"/>
  <c r="X3" i="32"/>
  <c r="X3" i="33"/>
  <c r="X3" i="16"/>
  <c r="X3" i="17"/>
  <c r="X3" i="18"/>
  <c r="X3" i="19"/>
  <c r="X3" i="20"/>
  <c r="X3" i="21"/>
  <c r="X3" i="1"/>
  <c r="X3" i="7"/>
  <c r="X3" i="8"/>
  <c r="X3" i="9"/>
  <c r="X3" i="11"/>
  <c r="X3" i="10"/>
  <c r="X3" i="58"/>
  <c r="X3" i="59"/>
  <c r="X3" i="60"/>
  <c r="X3" i="61"/>
  <c r="X3" i="35"/>
  <c r="AI47" i="36" l="1"/>
  <c r="D46" i="68"/>
  <c r="D47" i="69" l="1"/>
  <c r="AF29" i="37"/>
  <c r="AF28" i="37"/>
  <c r="AF27" i="37"/>
  <c r="AF26" i="37"/>
  <c r="AF25" i="37"/>
  <c r="AF24" i="37"/>
  <c r="AF23" i="37"/>
  <c r="AF22" i="37"/>
  <c r="AF21" i="37"/>
  <c r="AF20" i="37"/>
  <c r="AF19" i="37"/>
  <c r="AF18" i="37"/>
  <c r="AF29" i="38"/>
  <c r="AF28" i="38"/>
  <c r="AF27" i="38"/>
  <c r="AF26" i="38"/>
  <c r="AF25" i="38"/>
  <c r="AF24" i="38"/>
  <c r="AF23" i="38"/>
  <c r="AF22" i="38"/>
  <c r="AF21" i="38"/>
  <c r="AF20" i="38"/>
  <c r="AF19" i="38"/>
  <c r="AF18" i="38"/>
  <c r="AF29" i="39"/>
  <c r="AF28" i="39"/>
  <c r="AF27" i="39"/>
  <c r="AF26" i="39"/>
  <c r="AF25" i="39"/>
  <c r="AF24" i="39"/>
  <c r="AF23" i="39"/>
  <c r="AF22" i="39"/>
  <c r="AF21" i="39"/>
  <c r="AF20" i="39"/>
  <c r="AF19" i="39"/>
  <c r="AF18" i="39"/>
  <c r="AF29" i="40"/>
  <c r="AF28" i="40"/>
  <c r="AF27" i="40"/>
  <c r="AF26" i="40"/>
  <c r="AF25" i="40"/>
  <c r="AF24" i="40"/>
  <c r="AF23" i="40"/>
  <c r="AF22" i="40"/>
  <c r="AF21" i="40"/>
  <c r="AF20" i="40"/>
  <c r="AF19" i="40"/>
  <c r="AF18" i="40"/>
  <c r="AF29" i="41"/>
  <c r="AF28" i="41"/>
  <c r="AF27" i="41"/>
  <c r="AF26" i="41"/>
  <c r="AF25" i="41"/>
  <c r="AF24" i="41"/>
  <c r="AF23" i="41"/>
  <c r="AF22" i="41"/>
  <c r="AF21" i="41"/>
  <c r="AF20" i="41"/>
  <c r="AF19" i="41"/>
  <c r="AF18" i="41"/>
  <c r="AF29" i="42"/>
  <c r="AF28" i="42"/>
  <c r="AF27" i="42"/>
  <c r="AF26" i="42"/>
  <c r="AF25" i="42"/>
  <c r="AF24" i="42"/>
  <c r="AF23" i="42"/>
  <c r="AF22" i="42"/>
  <c r="AF21" i="42"/>
  <c r="AF20" i="42"/>
  <c r="AF19" i="42"/>
  <c r="AF18" i="42"/>
  <c r="AF29" i="43"/>
  <c r="AF28" i="43"/>
  <c r="AF27" i="43"/>
  <c r="AF26" i="43"/>
  <c r="AF25" i="43"/>
  <c r="AF24" i="43"/>
  <c r="AF23" i="43"/>
  <c r="AF22" i="43"/>
  <c r="AF21" i="43"/>
  <c r="AF20" i="43"/>
  <c r="AF19" i="43"/>
  <c r="AF18" i="43"/>
  <c r="AF29" i="44"/>
  <c r="AF28" i="44"/>
  <c r="AF27" i="44"/>
  <c r="AF26" i="44"/>
  <c r="AF25" i="44"/>
  <c r="AF24" i="44"/>
  <c r="AF23" i="44"/>
  <c r="AF22" i="44"/>
  <c r="AF21" i="44"/>
  <c r="AF20" i="44"/>
  <c r="AF19" i="44"/>
  <c r="AF18" i="44"/>
  <c r="AF29" i="45"/>
  <c r="AF28" i="45"/>
  <c r="AF27" i="45"/>
  <c r="AF26" i="45"/>
  <c r="AF25" i="45"/>
  <c r="AF24" i="45"/>
  <c r="AF23" i="45"/>
  <c r="AF22" i="45"/>
  <c r="AF21" i="45"/>
  <c r="AF20" i="45"/>
  <c r="AF19" i="45"/>
  <c r="AF18" i="45"/>
  <c r="AF29" i="46"/>
  <c r="AF28" i="46"/>
  <c r="AF27" i="46"/>
  <c r="AF26" i="46"/>
  <c r="AF25" i="46"/>
  <c r="AF24" i="46"/>
  <c r="AF23" i="46"/>
  <c r="AF22" i="46"/>
  <c r="AF21" i="46"/>
  <c r="AF20" i="46"/>
  <c r="AF19" i="46"/>
  <c r="AF18" i="46"/>
  <c r="AF29" i="47"/>
  <c r="AF28" i="47"/>
  <c r="AF27" i="47"/>
  <c r="AF26" i="47"/>
  <c r="AF25" i="47"/>
  <c r="AF24" i="47"/>
  <c r="AF23" i="47"/>
  <c r="AF22" i="47"/>
  <c r="AF21" i="47"/>
  <c r="AF20" i="47"/>
  <c r="AF19" i="47"/>
  <c r="AF18" i="47"/>
  <c r="AF29" i="48"/>
  <c r="AF28" i="48"/>
  <c r="AF27" i="48"/>
  <c r="AF26" i="48"/>
  <c r="AF25" i="48"/>
  <c r="AF24" i="48"/>
  <c r="AF23" i="48"/>
  <c r="AF22" i="48"/>
  <c r="AF21" i="48"/>
  <c r="AF20" i="48"/>
  <c r="AF19" i="48"/>
  <c r="AF18" i="48"/>
  <c r="AF29" i="49"/>
  <c r="AF28" i="49"/>
  <c r="AF27" i="49"/>
  <c r="AF26" i="49"/>
  <c r="AF25" i="49"/>
  <c r="AF24" i="49"/>
  <c r="AF23" i="49"/>
  <c r="AF22" i="49"/>
  <c r="AF21" i="49"/>
  <c r="AF20" i="49"/>
  <c r="AF19" i="49"/>
  <c r="AF18" i="49"/>
  <c r="AF29" i="50"/>
  <c r="AF28" i="50"/>
  <c r="AF27" i="50"/>
  <c r="AF26" i="50"/>
  <c r="AF25" i="50"/>
  <c r="AF24" i="50"/>
  <c r="AF23" i="50"/>
  <c r="AF22" i="50"/>
  <c r="AF21" i="50"/>
  <c r="AF20" i="50"/>
  <c r="AF19" i="50"/>
  <c r="AF18" i="50"/>
  <c r="AF29" i="51"/>
  <c r="AF28" i="51"/>
  <c r="AF27" i="51"/>
  <c r="AF26" i="51"/>
  <c r="AF25" i="51"/>
  <c r="AF24" i="51"/>
  <c r="AF23" i="51"/>
  <c r="AF22" i="51"/>
  <c r="AF21" i="51"/>
  <c r="AF20" i="51"/>
  <c r="AF19" i="51"/>
  <c r="AF18" i="51"/>
  <c r="AF29" i="52"/>
  <c r="AF28" i="52"/>
  <c r="AF27" i="52"/>
  <c r="AF26" i="52"/>
  <c r="AF25" i="52"/>
  <c r="AF24" i="52"/>
  <c r="AF23" i="52"/>
  <c r="AF22" i="52"/>
  <c r="AF21" i="52"/>
  <c r="AF20" i="52"/>
  <c r="AF19" i="52"/>
  <c r="AF18" i="52"/>
  <c r="AF29" i="53"/>
  <c r="AF28" i="53"/>
  <c r="AF27" i="53"/>
  <c r="AF26" i="53"/>
  <c r="AF25" i="53"/>
  <c r="AF24" i="53"/>
  <c r="AF23" i="53"/>
  <c r="AF22" i="53"/>
  <c r="AF21" i="53"/>
  <c r="AF20" i="53"/>
  <c r="AF19" i="53"/>
  <c r="AF18" i="53"/>
  <c r="AF29" i="54"/>
  <c r="AF28" i="54"/>
  <c r="AF27" i="54"/>
  <c r="AF26" i="54"/>
  <c r="AF25" i="54"/>
  <c r="AF24" i="54"/>
  <c r="AF23" i="54"/>
  <c r="AF22" i="54"/>
  <c r="AF21" i="54"/>
  <c r="AF20" i="54"/>
  <c r="AF19" i="54"/>
  <c r="AF18" i="54"/>
  <c r="AF29" i="55"/>
  <c r="AF28" i="55"/>
  <c r="AF27" i="55"/>
  <c r="AF26" i="55"/>
  <c r="AF25" i="55"/>
  <c r="AF24" i="55"/>
  <c r="AF23" i="55"/>
  <c r="AF22" i="55"/>
  <c r="AF21" i="55"/>
  <c r="AF20" i="55"/>
  <c r="AF19" i="55"/>
  <c r="AF18" i="55"/>
  <c r="AF29" i="56"/>
  <c r="AF28" i="56"/>
  <c r="AF27" i="56"/>
  <c r="AF26" i="56"/>
  <c r="AF25" i="56"/>
  <c r="AF24" i="56"/>
  <c r="AF23" i="56"/>
  <c r="AF22" i="56"/>
  <c r="AF21" i="56"/>
  <c r="AF20" i="56"/>
  <c r="AF19" i="56"/>
  <c r="AF18" i="56"/>
  <c r="AF29" i="57"/>
  <c r="AF28" i="57"/>
  <c r="AF27" i="57"/>
  <c r="AF26" i="57"/>
  <c r="AF25" i="57"/>
  <c r="AF24" i="57"/>
  <c r="AF23" i="57"/>
  <c r="AF22" i="57"/>
  <c r="AF21" i="57"/>
  <c r="AF20" i="57"/>
  <c r="AF19" i="57"/>
  <c r="AF18" i="57"/>
  <c r="AF29" i="22"/>
  <c r="AF28" i="22"/>
  <c r="AF27" i="22"/>
  <c r="AF26" i="22"/>
  <c r="AF25" i="22"/>
  <c r="AF24" i="22"/>
  <c r="AF23" i="22"/>
  <c r="AF22" i="22"/>
  <c r="AF21" i="22"/>
  <c r="AF20" i="22"/>
  <c r="AF19" i="22"/>
  <c r="AF18" i="22"/>
  <c r="AF29" i="23"/>
  <c r="AF28" i="23"/>
  <c r="AF27" i="23"/>
  <c r="AF26" i="23"/>
  <c r="AF25" i="23"/>
  <c r="AF24" i="23"/>
  <c r="AF23" i="23"/>
  <c r="AF22" i="23"/>
  <c r="AF21" i="23"/>
  <c r="AF20" i="23"/>
  <c r="AF19" i="23"/>
  <c r="AF18" i="23"/>
  <c r="AF29" i="24"/>
  <c r="AF28" i="24"/>
  <c r="AF27" i="24"/>
  <c r="AF26" i="24"/>
  <c r="AF25" i="24"/>
  <c r="AF24" i="24"/>
  <c r="AF23" i="24"/>
  <c r="AF22" i="24"/>
  <c r="AF21" i="24"/>
  <c r="AF20" i="24"/>
  <c r="AF19" i="24"/>
  <c r="AF18" i="24"/>
  <c r="AF29" i="25"/>
  <c r="AF28" i="25"/>
  <c r="AF27" i="25"/>
  <c r="AF26" i="25"/>
  <c r="AF25" i="25"/>
  <c r="AF24" i="25"/>
  <c r="AF23" i="25"/>
  <c r="AF22" i="25"/>
  <c r="AF21" i="25"/>
  <c r="AF20" i="25"/>
  <c r="AF19" i="25"/>
  <c r="AF18" i="25"/>
  <c r="AF29" i="26"/>
  <c r="AF28" i="26"/>
  <c r="AF27" i="26"/>
  <c r="AF26" i="26"/>
  <c r="AF25" i="26"/>
  <c r="AF24" i="26"/>
  <c r="AF23" i="26"/>
  <c r="AF22" i="26"/>
  <c r="AF21" i="26"/>
  <c r="AF20" i="26"/>
  <c r="AF19" i="26"/>
  <c r="AF18" i="26"/>
  <c r="AF29" i="27"/>
  <c r="AF28" i="27"/>
  <c r="AF27" i="27"/>
  <c r="AF26" i="27"/>
  <c r="AF25" i="27"/>
  <c r="AF24" i="27"/>
  <c r="AF23" i="27"/>
  <c r="AF22" i="27"/>
  <c r="AF21" i="27"/>
  <c r="AF20" i="27"/>
  <c r="AF19" i="27"/>
  <c r="AF18" i="27"/>
  <c r="AF29" i="28"/>
  <c r="AF28" i="28"/>
  <c r="AF27" i="28"/>
  <c r="AF26" i="28"/>
  <c r="AF25" i="28"/>
  <c r="AF24" i="28"/>
  <c r="AF23" i="28"/>
  <c r="AF22" i="28"/>
  <c r="AF21" i="28"/>
  <c r="AF20" i="28"/>
  <c r="AF19" i="28"/>
  <c r="AF18" i="28"/>
  <c r="AF29" i="29"/>
  <c r="AF28" i="29"/>
  <c r="AF27" i="29"/>
  <c r="AF26" i="29"/>
  <c r="AF25" i="29"/>
  <c r="AF24" i="29"/>
  <c r="AF23" i="29"/>
  <c r="AF22" i="29"/>
  <c r="AF21" i="29"/>
  <c r="AF20" i="29"/>
  <c r="AF19" i="29"/>
  <c r="AF18" i="29"/>
  <c r="AF29" i="30"/>
  <c r="AF28" i="30"/>
  <c r="AF27" i="30"/>
  <c r="AF26" i="30"/>
  <c r="AF25" i="30"/>
  <c r="AF24" i="30"/>
  <c r="AF23" i="30"/>
  <c r="AF22" i="30"/>
  <c r="AF21" i="30"/>
  <c r="AF20" i="30"/>
  <c r="AF19" i="30"/>
  <c r="AF18" i="30"/>
  <c r="AF29" i="31"/>
  <c r="AF28" i="31"/>
  <c r="AF27" i="31"/>
  <c r="AF26" i="31"/>
  <c r="AF25" i="31"/>
  <c r="AF24" i="31"/>
  <c r="AF23" i="31"/>
  <c r="AF22" i="31"/>
  <c r="AF21" i="31"/>
  <c r="AF20" i="31"/>
  <c r="AF19" i="31"/>
  <c r="AF18" i="31"/>
  <c r="AF29" i="32"/>
  <c r="AF28" i="32"/>
  <c r="AF27" i="32"/>
  <c r="AF26" i="32"/>
  <c r="AF25" i="32"/>
  <c r="AF24" i="32"/>
  <c r="AF23" i="32"/>
  <c r="AF22" i="32"/>
  <c r="AF21" i="32"/>
  <c r="AF20" i="32"/>
  <c r="AF19" i="32"/>
  <c r="AF18" i="32"/>
  <c r="AF29" i="33"/>
  <c r="AF28" i="33"/>
  <c r="AF27" i="33"/>
  <c r="AF26" i="33"/>
  <c r="AF25" i="33"/>
  <c r="AF24" i="33"/>
  <c r="AF23" i="33"/>
  <c r="AF22" i="33"/>
  <c r="AF21" i="33"/>
  <c r="AF20" i="33"/>
  <c r="AF19" i="33"/>
  <c r="AF18" i="33"/>
  <c r="AF29" i="16"/>
  <c r="AF28" i="16"/>
  <c r="AF27" i="16"/>
  <c r="AF26" i="16"/>
  <c r="AF25" i="16"/>
  <c r="AF24" i="16"/>
  <c r="AF23" i="16"/>
  <c r="AF22" i="16"/>
  <c r="AF21" i="16"/>
  <c r="AF20" i="16"/>
  <c r="AF19" i="16"/>
  <c r="AF18" i="16"/>
  <c r="AF29" i="17"/>
  <c r="AF28" i="17"/>
  <c r="AF27" i="17"/>
  <c r="AF26" i="17"/>
  <c r="AF25" i="17"/>
  <c r="AF24" i="17"/>
  <c r="AF23" i="17"/>
  <c r="AF22" i="17"/>
  <c r="AF21" i="17"/>
  <c r="AF20" i="17"/>
  <c r="AF19" i="17"/>
  <c r="AF18" i="17"/>
  <c r="AF29" i="18"/>
  <c r="AF28" i="18"/>
  <c r="AF27" i="18"/>
  <c r="AF26" i="18"/>
  <c r="AF25" i="18"/>
  <c r="AF24" i="18"/>
  <c r="AF23" i="18"/>
  <c r="AF22" i="18"/>
  <c r="AF21" i="18"/>
  <c r="AF20" i="18"/>
  <c r="AF19" i="18"/>
  <c r="AF18" i="18"/>
  <c r="AF29" i="19"/>
  <c r="AF28" i="19"/>
  <c r="AF27" i="19"/>
  <c r="AF26" i="19"/>
  <c r="AF25" i="19"/>
  <c r="AF24" i="19"/>
  <c r="AF23" i="19"/>
  <c r="AF22" i="19"/>
  <c r="AF21" i="19"/>
  <c r="AF20" i="19"/>
  <c r="AF19" i="19"/>
  <c r="AF18" i="19"/>
  <c r="AF29" i="20"/>
  <c r="AF28" i="20"/>
  <c r="AF27" i="20"/>
  <c r="AF26" i="20"/>
  <c r="AF25" i="20"/>
  <c r="AF24" i="20"/>
  <c r="AF23" i="20"/>
  <c r="AF22" i="20"/>
  <c r="AF21" i="20"/>
  <c r="AF20" i="20"/>
  <c r="AF19" i="20"/>
  <c r="AF18" i="20"/>
  <c r="AF29" i="21"/>
  <c r="AF28" i="21"/>
  <c r="AF27" i="21"/>
  <c r="AF26" i="21"/>
  <c r="AF25" i="21"/>
  <c r="AF24" i="21"/>
  <c r="AF23" i="21"/>
  <c r="AF22" i="21"/>
  <c r="AF21" i="21"/>
  <c r="AF20" i="21"/>
  <c r="AF19" i="21"/>
  <c r="AF18" i="21"/>
  <c r="AF29" i="1"/>
  <c r="AF28" i="1"/>
  <c r="AF27" i="1"/>
  <c r="AF26" i="1"/>
  <c r="AF25" i="1"/>
  <c r="AF24" i="1"/>
  <c r="AF23" i="1"/>
  <c r="AF22" i="1"/>
  <c r="AF21" i="1"/>
  <c r="AF20" i="1"/>
  <c r="AF19" i="1"/>
  <c r="AF18" i="1"/>
  <c r="AF29" i="7"/>
  <c r="AF28" i="7"/>
  <c r="AF27" i="7"/>
  <c r="AF26" i="7"/>
  <c r="AF25" i="7"/>
  <c r="AF24" i="7"/>
  <c r="AF23" i="7"/>
  <c r="AF22" i="7"/>
  <c r="AF21" i="7"/>
  <c r="AF20" i="7"/>
  <c r="AF19" i="7"/>
  <c r="AF18" i="7"/>
  <c r="AF29" i="8"/>
  <c r="AF28" i="8"/>
  <c r="AF27" i="8"/>
  <c r="AF26" i="8"/>
  <c r="AF25" i="8"/>
  <c r="AF24" i="8"/>
  <c r="AF23" i="8"/>
  <c r="AF22" i="8"/>
  <c r="AF21" i="8"/>
  <c r="AF20" i="8"/>
  <c r="AF19" i="8"/>
  <c r="AF18" i="8"/>
  <c r="AF29" i="9"/>
  <c r="AF28" i="9"/>
  <c r="AF27" i="9"/>
  <c r="AF26" i="9"/>
  <c r="AF25" i="9"/>
  <c r="AF24" i="9"/>
  <c r="AF23" i="9"/>
  <c r="AF22" i="9"/>
  <c r="AF21" i="9"/>
  <c r="AF20" i="9"/>
  <c r="AF19" i="9"/>
  <c r="AF18" i="9"/>
  <c r="AF29" i="11"/>
  <c r="AF28" i="11"/>
  <c r="AF27" i="11"/>
  <c r="AF26" i="11"/>
  <c r="AF25" i="11"/>
  <c r="AF24" i="11"/>
  <c r="AF23" i="11"/>
  <c r="AF22" i="11"/>
  <c r="AF21" i="11"/>
  <c r="AF20" i="11"/>
  <c r="AF19" i="11"/>
  <c r="AF18" i="11"/>
  <c r="AF29" i="10"/>
  <c r="AF28" i="10"/>
  <c r="AF27" i="10"/>
  <c r="AF26" i="10"/>
  <c r="AF25" i="10"/>
  <c r="AF24" i="10"/>
  <c r="AF23" i="10"/>
  <c r="AF22" i="10"/>
  <c r="AF21" i="10"/>
  <c r="AF20" i="10"/>
  <c r="AF19" i="10"/>
  <c r="AF18" i="10"/>
  <c r="AF29" i="58"/>
  <c r="AF28" i="58"/>
  <c r="AF27" i="58"/>
  <c r="AF26" i="58"/>
  <c r="AF25" i="58"/>
  <c r="AF24" i="58"/>
  <c r="AF23" i="58"/>
  <c r="AF22" i="58"/>
  <c r="AF21" i="58"/>
  <c r="AF20" i="58"/>
  <c r="AF19" i="58"/>
  <c r="AF18" i="58"/>
  <c r="AF29" i="59"/>
  <c r="AF28" i="59"/>
  <c r="AF27" i="59"/>
  <c r="AF26" i="59"/>
  <c r="AF25" i="59"/>
  <c r="AF24" i="59"/>
  <c r="AF23" i="59"/>
  <c r="AF22" i="59"/>
  <c r="AF21" i="59"/>
  <c r="AF20" i="59"/>
  <c r="AF19" i="59"/>
  <c r="AF18" i="59"/>
  <c r="AF29" i="60"/>
  <c r="AF28" i="60"/>
  <c r="AF27" i="60"/>
  <c r="AF26" i="60"/>
  <c r="AF25" i="60"/>
  <c r="AF24" i="60"/>
  <c r="AF23" i="60"/>
  <c r="AF22" i="60"/>
  <c r="AF21" i="60"/>
  <c r="AF20" i="60"/>
  <c r="AF19" i="60"/>
  <c r="AF18" i="60"/>
  <c r="AF29" i="61"/>
  <c r="AF28" i="61"/>
  <c r="AF27" i="61"/>
  <c r="AF26" i="61"/>
  <c r="AF25" i="61"/>
  <c r="AF24" i="61"/>
  <c r="AF23" i="61"/>
  <c r="AF22" i="61"/>
  <c r="AF21" i="61"/>
  <c r="AF20" i="61"/>
  <c r="AF19" i="61"/>
  <c r="AF18" i="61"/>
  <c r="AF29" i="36"/>
  <c r="AF28" i="36"/>
  <c r="AF27" i="36"/>
  <c r="AF26" i="36"/>
  <c r="AF25" i="36"/>
  <c r="AF24" i="36"/>
  <c r="AF23" i="36"/>
  <c r="AF22" i="36"/>
  <c r="AF21" i="36"/>
  <c r="AF20" i="36"/>
  <c r="AF19" i="36"/>
  <c r="AF18" i="36"/>
  <c r="AF29" i="35"/>
  <c r="AF28" i="35"/>
  <c r="AF27" i="35"/>
  <c r="AF26" i="35"/>
  <c r="AF25" i="35"/>
  <c r="AF24" i="35"/>
  <c r="AF23" i="35"/>
  <c r="AF22" i="35"/>
  <c r="AF21" i="35"/>
  <c r="AF20" i="35"/>
  <c r="AF19" i="35"/>
  <c r="AF18" i="35"/>
  <c r="F446" i="67" l="1"/>
  <c r="F447" i="67"/>
  <c r="F448" i="67"/>
  <c r="F449" i="67"/>
  <c r="F450" i="67"/>
  <c r="F451" i="67"/>
  <c r="F452" i="67"/>
  <c r="U452" i="66" l="1"/>
  <c r="D445" i="66"/>
  <c r="S451" i="66"/>
  <c r="S450" i="66"/>
  <c r="S449" i="66"/>
  <c r="S448" i="66"/>
  <c r="S447" i="66"/>
  <c r="S446" i="66"/>
  <c r="S445" i="66"/>
  <c r="R451" i="66"/>
  <c r="R450" i="66"/>
  <c r="R449" i="66"/>
  <c r="R448" i="66"/>
  <c r="R447" i="66"/>
  <c r="R446" i="66"/>
  <c r="R445" i="66"/>
  <c r="Q451" i="66"/>
  <c r="Q450" i="66"/>
  <c r="Q449" i="66"/>
  <c r="Q448" i="66"/>
  <c r="Q447" i="66"/>
  <c r="Q446" i="66"/>
  <c r="Q445" i="66"/>
  <c r="P451" i="66"/>
  <c r="P450" i="66"/>
  <c r="P449" i="66"/>
  <c r="P448" i="66"/>
  <c r="P447" i="66"/>
  <c r="P446" i="66"/>
  <c r="P445" i="66"/>
  <c r="O451" i="66"/>
  <c r="O450" i="66"/>
  <c r="O449" i="66"/>
  <c r="O448" i="66"/>
  <c r="O447" i="66"/>
  <c r="O446" i="66"/>
  <c r="O445" i="66"/>
  <c r="N451" i="66"/>
  <c r="N450" i="66"/>
  <c r="N449" i="66"/>
  <c r="N448" i="66"/>
  <c r="N447" i="66"/>
  <c r="N446" i="66"/>
  <c r="N445" i="66"/>
  <c r="M451" i="66"/>
  <c r="M450" i="66"/>
  <c r="M449" i="66"/>
  <c r="M448" i="66"/>
  <c r="M447" i="66"/>
  <c r="M446" i="66"/>
  <c r="M445" i="66"/>
  <c r="L451" i="66"/>
  <c r="L450" i="66"/>
  <c r="L449" i="66"/>
  <c r="L448" i="66"/>
  <c r="L447" i="66"/>
  <c r="L446" i="66"/>
  <c r="L445" i="66"/>
  <c r="K451" i="66"/>
  <c r="K450" i="66"/>
  <c r="K449" i="66"/>
  <c r="K448" i="66"/>
  <c r="K447" i="66"/>
  <c r="K446" i="66"/>
  <c r="K445" i="66"/>
  <c r="J451" i="66"/>
  <c r="J450" i="66"/>
  <c r="J449" i="66"/>
  <c r="J448" i="66"/>
  <c r="J447" i="66"/>
  <c r="J446" i="66"/>
  <c r="J445" i="66"/>
  <c r="I451" i="66"/>
  <c r="I450" i="66"/>
  <c r="I449" i="66"/>
  <c r="I448" i="66"/>
  <c r="I447" i="66"/>
  <c r="I446" i="66"/>
  <c r="I445" i="66"/>
  <c r="H451" i="66"/>
  <c r="H450" i="66"/>
  <c r="H449" i="66"/>
  <c r="H448" i="66"/>
  <c r="H447" i="66"/>
  <c r="H446" i="66"/>
  <c r="H445" i="66"/>
  <c r="G451" i="66"/>
  <c r="G450" i="66"/>
  <c r="G449" i="66"/>
  <c r="G448" i="66"/>
  <c r="G447" i="66"/>
  <c r="G446" i="66"/>
  <c r="G445" i="66"/>
  <c r="F451" i="66"/>
  <c r="F450" i="66"/>
  <c r="F449" i="66"/>
  <c r="F448" i="66"/>
  <c r="F447" i="66"/>
  <c r="F446" i="66"/>
  <c r="F445" i="66"/>
  <c r="E451" i="66"/>
  <c r="E450" i="66"/>
  <c r="E449" i="66"/>
  <c r="E448" i="66"/>
  <c r="E447" i="66"/>
  <c r="E446" i="66"/>
  <c r="E445" i="66"/>
  <c r="D451" i="66"/>
  <c r="D450" i="66"/>
  <c r="D449" i="66"/>
  <c r="D448" i="66"/>
  <c r="D447" i="66"/>
  <c r="D446" i="66"/>
  <c r="D438" i="66"/>
  <c r="S444" i="66"/>
  <c r="S443" i="66"/>
  <c r="S442" i="66"/>
  <c r="S441" i="66"/>
  <c r="S440" i="66"/>
  <c r="S439" i="66"/>
  <c r="S438" i="66"/>
  <c r="R444" i="66"/>
  <c r="R443" i="66"/>
  <c r="R442" i="66"/>
  <c r="R441" i="66"/>
  <c r="R440" i="66"/>
  <c r="R439" i="66"/>
  <c r="R438" i="66"/>
  <c r="Q444" i="66"/>
  <c r="Q443" i="66"/>
  <c r="Q442" i="66"/>
  <c r="Q441" i="66"/>
  <c r="Q440" i="66"/>
  <c r="Q439" i="66"/>
  <c r="Q438" i="66"/>
  <c r="P444" i="66"/>
  <c r="P443" i="66"/>
  <c r="P442" i="66"/>
  <c r="P441" i="66"/>
  <c r="P440" i="66"/>
  <c r="P439" i="66"/>
  <c r="P438" i="66"/>
  <c r="O444" i="66"/>
  <c r="O443" i="66"/>
  <c r="O442" i="66"/>
  <c r="O441" i="66"/>
  <c r="O440" i="66"/>
  <c r="O439" i="66"/>
  <c r="O438" i="66"/>
  <c r="N444" i="66"/>
  <c r="N443" i="66"/>
  <c r="N442" i="66"/>
  <c r="N441" i="66"/>
  <c r="N440" i="66"/>
  <c r="N439" i="66"/>
  <c r="N438" i="66"/>
  <c r="M444" i="66"/>
  <c r="M443" i="66"/>
  <c r="M442" i="66"/>
  <c r="M441" i="66"/>
  <c r="M440" i="66"/>
  <c r="M439" i="66"/>
  <c r="M438" i="66"/>
  <c r="L444" i="66"/>
  <c r="L443" i="66"/>
  <c r="L442" i="66"/>
  <c r="L441" i="66"/>
  <c r="L440" i="66"/>
  <c r="L439" i="66"/>
  <c r="L438" i="66"/>
  <c r="K444" i="66"/>
  <c r="K443" i="66"/>
  <c r="K442" i="66"/>
  <c r="K441" i="66"/>
  <c r="K440" i="66"/>
  <c r="K439" i="66"/>
  <c r="K438" i="66"/>
  <c r="J444" i="66"/>
  <c r="J443" i="66"/>
  <c r="J442" i="66"/>
  <c r="J441" i="66"/>
  <c r="J440" i="66"/>
  <c r="J439" i="66"/>
  <c r="J438" i="66"/>
  <c r="I444" i="66"/>
  <c r="I443" i="66"/>
  <c r="I442" i="66"/>
  <c r="I441" i="66"/>
  <c r="I440" i="66"/>
  <c r="I439" i="66"/>
  <c r="I438" i="66"/>
  <c r="H444" i="66"/>
  <c r="H443" i="66"/>
  <c r="H442" i="66"/>
  <c r="H441" i="66"/>
  <c r="H440" i="66"/>
  <c r="H439" i="66"/>
  <c r="H438" i="66"/>
  <c r="G444" i="66"/>
  <c r="G443" i="66"/>
  <c r="G442" i="66"/>
  <c r="G441" i="66"/>
  <c r="G440" i="66"/>
  <c r="G439" i="66"/>
  <c r="G438" i="66"/>
  <c r="F444" i="66"/>
  <c r="F443" i="66"/>
  <c r="F442" i="66"/>
  <c r="F441" i="66"/>
  <c r="F440" i="66"/>
  <c r="F439" i="66"/>
  <c r="F438" i="66"/>
  <c r="E444" i="66"/>
  <c r="E443" i="66"/>
  <c r="E442" i="66"/>
  <c r="E441" i="66"/>
  <c r="E440" i="66"/>
  <c r="E439" i="66"/>
  <c r="E438" i="66"/>
  <c r="D444" i="66"/>
  <c r="D443" i="66"/>
  <c r="D442" i="66"/>
  <c r="D441" i="66"/>
  <c r="D440" i="66"/>
  <c r="D439" i="66"/>
  <c r="D431" i="66"/>
  <c r="S437" i="66"/>
  <c r="S436" i="66"/>
  <c r="S435" i="66"/>
  <c r="S434" i="66"/>
  <c r="S433" i="66"/>
  <c r="S432" i="66"/>
  <c r="S431" i="66"/>
  <c r="R437" i="66"/>
  <c r="R436" i="66"/>
  <c r="R435" i="66"/>
  <c r="R434" i="66"/>
  <c r="R433" i="66"/>
  <c r="R432" i="66"/>
  <c r="R431" i="66"/>
  <c r="Q437" i="66"/>
  <c r="Q436" i="66"/>
  <c r="Q435" i="66"/>
  <c r="Q434" i="66"/>
  <c r="Q433" i="66"/>
  <c r="Q432" i="66"/>
  <c r="Q431" i="66"/>
  <c r="P437" i="66"/>
  <c r="P436" i="66"/>
  <c r="P435" i="66"/>
  <c r="P434" i="66"/>
  <c r="P433" i="66"/>
  <c r="P432" i="66"/>
  <c r="P431" i="66"/>
  <c r="O437" i="66"/>
  <c r="O436" i="66"/>
  <c r="O435" i="66"/>
  <c r="O434" i="66"/>
  <c r="O433" i="66"/>
  <c r="O432" i="66"/>
  <c r="O431" i="66"/>
  <c r="N437" i="66"/>
  <c r="N436" i="66"/>
  <c r="N435" i="66"/>
  <c r="N434" i="66"/>
  <c r="N433" i="66"/>
  <c r="N432" i="66"/>
  <c r="N431" i="66"/>
  <c r="M437" i="66"/>
  <c r="M436" i="66"/>
  <c r="M435" i="66"/>
  <c r="M434" i="66"/>
  <c r="M433" i="66"/>
  <c r="M432" i="66"/>
  <c r="M431" i="66"/>
  <c r="L437" i="66"/>
  <c r="L436" i="66"/>
  <c r="L435" i="66"/>
  <c r="L434" i="66"/>
  <c r="L433" i="66"/>
  <c r="L432" i="66"/>
  <c r="L431" i="66"/>
  <c r="K437" i="66"/>
  <c r="K436" i="66"/>
  <c r="K435" i="66"/>
  <c r="K434" i="66"/>
  <c r="K433" i="66"/>
  <c r="K432" i="66"/>
  <c r="K431" i="66"/>
  <c r="J437" i="66"/>
  <c r="J436" i="66"/>
  <c r="J435" i="66"/>
  <c r="J434" i="66"/>
  <c r="J433" i="66"/>
  <c r="J432" i="66"/>
  <c r="J431" i="66"/>
  <c r="I437" i="66"/>
  <c r="I436" i="66"/>
  <c r="I435" i="66"/>
  <c r="I434" i="66"/>
  <c r="I433" i="66"/>
  <c r="I432" i="66"/>
  <c r="I431" i="66"/>
  <c r="H437" i="66"/>
  <c r="H436" i="66"/>
  <c r="H435" i="66"/>
  <c r="H434" i="66"/>
  <c r="H433" i="66"/>
  <c r="H432" i="66"/>
  <c r="H431" i="66"/>
  <c r="G437" i="66"/>
  <c r="G436" i="66"/>
  <c r="G435" i="66"/>
  <c r="G434" i="66"/>
  <c r="G433" i="66"/>
  <c r="G432" i="66"/>
  <c r="G431" i="66"/>
  <c r="F437" i="66"/>
  <c r="F436" i="66"/>
  <c r="F435" i="66"/>
  <c r="F434" i="66"/>
  <c r="F433" i="66"/>
  <c r="F432" i="66"/>
  <c r="F431" i="66"/>
  <c r="E437" i="66"/>
  <c r="E436" i="66"/>
  <c r="E435" i="66"/>
  <c r="E434" i="66"/>
  <c r="E433" i="66"/>
  <c r="E432" i="66"/>
  <c r="E431" i="66"/>
  <c r="D437" i="66"/>
  <c r="D436" i="66"/>
  <c r="D435" i="66"/>
  <c r="D434" i="66"/>
  <c r="D433" i="66"/>
  <c r="D432" i="66"/>
  <c r="D424" i="66"/>
  <c r="S430" i="66"/>
  <c r="S429" i="66"/>
  <c r="S428" i="66"/>
  <c r="S427" i="66"/>
  <c r="S426" i="66"/>
  <c r="S425" i="66"/>
  <c r="S424" i="66"/>
  <c r="R430" i="66"/>
  <c r="R429" i="66"/>
  <c r="R428" i="66"/>
  <c r="R427" i="66"/>
  <c r="R426" i="66"/>
  <c r="R425" i="66"/>
  <c r="R424" i="66"/>
  <c r="Q430" i="66"/>
  <c r="Q429" i="66"/>
  <c r="Q428" i="66"/>
  <c r="Q427" i="66"/>
  <c r="Q426" i="66"/>
  <c r="Q425" i="66"/>
  <c r="Q424" i="66"/>
  <c r="P430" i="66"/>
  <c r="P429" i="66"/>
  <c r="P428" i="66"/>
  <c r="P427" i="66"/>
  <c r="P426" i="66"/>
  <c r="P425" i="66"/>
  <c r="P424" i="66"/>
  <c r="O430" i="66"/>
  <c r="O429" i="66"/>
  <c r="O428" i="66"/>
  <c r="O427" i="66"/>
  <c r="O426" i="66"/>
  <c r="O425" i="66"/>
  <c r="O424" i="66"/>
  <c r="N430" i="66"/>
  <c r="N429" i="66"/>
  <c r="N428" i="66"/>
  <c r="N427" i="66"/>
  <c r="N426" i="66"/>
  <c r="N425" i="66"/>
  <c r="N424" i="66"/>
  <c r="M430" i="66"/>
  <c r="M429" i="66"/>
  <c r="M428" i="66"/>
  <c r="M427" i="66"/>
  <c r="M426" i="66"/>
  <c r="M425" i="66"/>
  <c r="M424" i="66"/>
  <c r="L430" i="66"/>
  <c r="L429" i="66"/>
  <c r="L428" i="66"/>
  <c r="L427" i="66"/>
  <c r="L426" i="66"/>
  <c r="L425" i="66"/>
  <c r="L424" i="66"/>
  <c r="K430" i="66"/>
  <c r="K429" i="66"/>
  <c r="K428" i="66"/>
  <c r="K427" i="66"/>
  <c r="K426" i="66"/>
  <c r="K425" i="66"/>
  <c r="K424" i="66"/>
  <c r="J430" i="66"/>
  <c r="J429" i="66"/>
  <c r="J428" i="66"/>
  <c r="J427" i="66"/>
  <c r="J426" i="66"/>
  <c r="J425" i="66"/>
  <c r="J424" i="66"/>
  <c r="I430" i="66"/>
  <c r="I429" i="66"/>
  <c r="I428" i="66"/>
  <c r="I427" i="66"/>
  <c r="I426" i="66"/>
  <c r="I425" i="66"/>
  <c r="I424" i="66"/>
  <c r="H430" i="66"/>
  <c r="H429" i="66"/>
  <c r="H428" i="66"/>
  <c r="H427" i="66"/>
  <c r="H426" i="66"/>
  <c r="H425" i="66"/>
  <c r="H424" i="66"/>
  <c r="G430" i="66"/>
  <c r="G429" i="66"/>
  <c r="G428" i="66"/>
  <c r="G427" i="66"/>
  <c r="G426" i="66"/>
  <c r="G425" i="66"/>
  <c r="G424" i="66"/>
  <c r="F430" i="66"/>
  <c r="F429" i="66"/>
  <c r="F428" i="66"/>
  <c r="F427" i="66"/>
  <c r="F426" i="66"/>
  <c r="F425" i="66"/>
  <c r="F424" i="66"/>
  <c r="E430" i="66"/>
  <c r="E429" i="66"/>
  <c r="E428" i="66"/>
  <c r="E427" i="66"/>
  <c r="E426" i="66"/>
  <c r="E425" i="66"/>
  <c r="E424" i="66"/>
  <c r="D430" i="66"/>
  <c r="D429" i="66"/>
  <c r="D428" i="66"/>
  <c r="D427" i="66"/>
  <c r="D426" i="66"/>
  <c r="D425" i="66"/>
  <c r="D417" i="66"/>
  <c r="S423" i="66"/>
  <c r="S422" i="66"/>
  <c r="S421" i="66"/>
  <c r="S420" i="66"/>
  <c r="S419" i="66"/>
  <c r="S418" i="66"/>
  <c r="S417" i="66"/>
  <c r="R423" i="66"/>
  <c r="R422" i="66"/>
  <c r="R421" i="66"/>
  <c r="R420" i="66"/>
  <c r="R419" i="66"/>
  <c r="R418" i="66"/>
  <c r="R417" i="66"/>
  <c r="Q423" i="66"/>
  <c r="Q422" i="66"/>
  <c r="Q421" i="66"/>
  <c r="Q420" i="66"/>
  <c r="Q419" i="66"/>
  <c r="Q418" i="66"/>
  <c r="Q417" i="66"/>
  <c r="P423" i="66"/>
  <c r="P422" i="66"/>
  <c r="P421" i="66"/>
  <c r="P420" i="66"/>
  <c r="P419" i="66"/>
  <c r="P418" i="66"/>
  <c r="P417" i="66"/>
  <c r="O423" i="66"/>
  <c r="O422" i="66"/>
  <c r="O421" i="66"/>
  <c r="O420" i="66"/>
  <c r="O419" i="66"/>
  <c r="O418" i="66"/>
  <c r="O417" i="66"/>
  <c r="N423" i="66"/>
  <c r="N422" i="66"/>
  <c r="N421" i="66"/>
  <c r="N420" i="66"/>
  <c r="N419" i="66"/>
  <c r="N418" i="66"/>
  <c r="N417" i="66"/>
  <c r="M423" i="66"/>
  <c r="M422" i="66"/>
  <c r="M421" i="66"/>
  <c r="M420" i="66"/>
  <c r="M419" i="66"/>
  <c r="M418" i="66"/>
  <c r="M417" i="66"/>
  <c r="L423" i="66"/>
  <c r="L422" i="66"/>
  <c r="L421" i="66"/>
  <c r="L420" i="66"/>
  <c r="L419" i="66"/>
  <c r="L418" i="66"/>
  <c r="L417" i="66"/>
  <c r="K423" i="66"/>
  <c r="K422" i="66"/>
  <c r="K421" i="66"/>
  <c r="K420" i="66"/>
  <c r="K419" i="66"/>
  <c r="K418" i="66"/>
  <c r="K417" i="66"/>
  <c r="J423" i="66"/>
  <c r="J422" i="66"/>
  <c r="J421" i="66"/>
  <c r="J420" i="66"/>
  <c r="J419" i="66"/>
  <c r="J418" i="66"/>
  <c r="J417" i="66"/>
  <c r="I423" i="66"/>
  <c r="I422" i="66"/>
  <c r="I421" i="66"/>
  <c r="I420" i="66"/>
  <c r="I419" i="66"/>
  <c r="I418" i="66"/>
  <c r="I417" i="66"/>
  <c r="H423" i="66"/>
  <c r="H422" i="66"/>
  <c r="H421" i="66"/>
  <c r="H420" i="66"/>
  <c r="H419" i="66"/>
  <c r="H418" i="66"/>
  <c r="H417" i="66"/>
  <c r="G423" i="66"/>
  <c r="G422" i="66"/>
  <c r="G421" i="66"/>
  <c r="G420" i="66"/>
  <c r="G419" i="66"/>
  <c r="G418" i="66"/>
  <c r="G417" i="66"/>
  <c r="F423" i="66"/>
  <c r="F422" i="66"/>
  <c r="F421" i="66"/>
  <c r="F420" i="66"/>
  <c r="F419" i="66"/>
  <c r="F418" i="66"/>
  <c r="F417" i="66"/>
  <c r="E423" i="66"/>
  <c r="E422" i="66"/>
  <c r="E421" i="66"/>
  <c r="E420" i="66"/>
  <c r="E419" i="66"/>
  <c r="E418" i="66"/>
  <c r="E417" i="66"/>
  <c r="D423" i="66"/>
  <c r="D422" i="66"/>
  <c r="D421" i="66"/>
  <c r="D420" i="66"/>
  <c r="D419" i="66"/>
  <c r="D418" i="66"/>
  <c r="D410" i="66"/>
  <c r="S416" i="66"/>
  <c r="S415" i="66"/>
  <c r="S414" i="66"/>
  <c r="S413" i="66"/>
  <c r="S412" i="66"/>
  <c r="S411" i="66"/>
  <c r="S410" i="66"/>
  <c r="R416" i="66"/>
  <c r="R415" i="66"/>
  <c r="R414" i="66"/>
  <c r="R413" i="66"/>
  <c r="R412" i="66"/>
  <c r="R411" i="66"/>
  <c r="R410" i="66"/>
  <c r="Q416" i="66"/>
  <c r="Q415" i="66"/>
  <c r="Q414" i="66"/>
  <c r="Q413" i="66"/>
  <c r="Q412" i="66"/>
  <c r="Q411" i="66"/>
  <c r="Q410" i="66"/>
  <c r="P416" i="66"/>
  <c r="P415" i="66"/>
  <c r="P414" i="66"/>
  <c r="P413" i="66"/>
  <c r="P412" i="66"/>
  <c r="P411" i="66"/>
  <c r="P410" i="66"/>
  <c r="O416" i="66"/>
  <c r="O415" i="66"/>
  <c r="O414" i="66"/>
  <c r="O413" i="66"/>
  <c r="O412" i="66"/>
  <c r="O411" i="66"/>
  <c r="O410" i="66"/>
  <c r="N416" i="66"/>
  <c r="N415" i="66"/>
  <c r="N414" i="66"/>
  <c r="N413" i="66"/>
  <c r="N412" i="66"/>
  <c r="N411" i="66"/>
  <c r="N410" i="66"/>
  <c r="M416" i="66"/>
  <c r="M415" i="66"/>
  <c r="M414" i="66"/>
  <c r="M413" i="66"/>
  <c r="M412" i="66"/>
  <c r="M411" i="66"/>
  <c r="M410" i="66"/>
  <c r="L416" i="66"/>
  <c r="L415" i="66"/>
  <c r="L414" i="66"/>
  <c r="L413" i="66"/>
  <c r="L412" i="66"/>
  <c r="L411" i="66"/>
  <c r="L410" i="66"/>
  <c r="K416" i="66"/>
  <c r="K415" i="66"/>
  <c r="K414" i="66"/>
  <c r="K413" i="66"/>
  <c r="K412" i="66"/>
  <c r="K411" i="66"/>
  <c r="K410" i="66"/>
  <c r="J416" i="66"/>
  <c r="J415" i="66"/>
  <c r="J414" i="66"/>
  <c r="J413" i="66"/>
  <c r="J412" i="66"/>
  <c r="J411" i="66"/>
  <c r="J410" i="66"/>
  <c r="I416" i="66"/>
  <c r="I415" i="66"/>
  <c r="I414" i="66"/>
  <c r="I413" i="66"/>
  <c r="I412" i="66"/>
  <c r="I411" i="66"/>
  <c r="I410" i="66"/>
  <c r="H416" i="66"/>
  <c r="H415" i="66"/>
  <c r="H414" i="66"/>
  <c r="H413" i="66"/>
  <c r="H412" i="66"/>
  <c r="H411" i="66"/>
  <c r="H410" i="66"/>
  <c r="G416" i="66"/>
  <c r="G415" i="66"/>
  <c r="G414" i="66"/>
  <c r="G413" i="66"/>
  <c r="G412" i="66"/>
  <c r="G411" i="66"/>
  <c r="G410" i="66"/>
  <c r="F416" i="66"/>
  <c r="F415" i="66"/>
  <c r="F414" i="66"/>
  <c r="F413" i="66"/>
  <c r="F412" i="66"/>
  <c r="F411" i="66"/>
  <c r="F410" i="66"/>
  <c r="E416" i="66"/>
  <c r="E415" i="66"/>
  <c r="E414" i="66"/>
  <c r="E413" i="66"/>
  <c r="E412" i="66"/>
  <c r="E411" i="66"/>
  <c r="E410" i="66"/>
  <c r="D416" i="66"/>
  <c r="D415" i="66"/>
  <c r="D414" i="66"/>
  <c r="D413" i="66"/>
  <c r="D412" i="66"/>
  <c r="D411" i="66"/>
  <c r="D403" i="66"/>
  <c r="S409" i="66"/>
  <c r="S408" i="66"/>
  <c r="S407" i="66"/>
  <c r="S406" i="66"/>
  <c r="S405" i="66"/>
  <c r="S404" i="66"/>
  <c r="S403" i="66"/>
  <c r="R409" i="66"/>
  <c r="R408" i="66"/>
  <c r="R407" i="66"/>
  <c r="R406" i="66"/>
  <c r="R405" i="66"/>
  <c r="R404" i="66"/>
  <c r="R403" i="66"/>
  <c r="Q409" i="66"/>
  <c r="Q408" i="66"/>
  <c r="Q407" i="66"/>
  <c r="Q406" i="66"/>
  <c r="Q405" i="66"/>
  <c r="Q404" i="66"/>
  <c r="Q403" i="66"/>
  <c r="P409" i="66"/>
  <c r="P408" i="66"/>
  <c r="P407" i="66"/>
  <c r="P406" i="66"/>
  <c r="P405" i="66"/>
  <c r="P404" i="66"/>
  <c r="P403" i="66"/>
  <c r="O409" i="66"/>
  <c r="O408" i="66"/>
  <c r="O407" i="66"/>
  <c r="O406" i="66"/>
  <c r="O405" i="66"/>
  <c r="O404" i="66"/>
  <c r="O403" i="66"/>
  <c r="N409" i="66"/>
  <c r="N408" i="66"/>
  <c r="N407" i="66"/>
  <c r="N406" i="66"/>
  <c r="N405" i="66"/>
  <c r="N404" i="66"/>
  <c r="N403" i="66"/>
  <c r="M409" i="66"/>
  <c r="M408" i="66"/>
  <c r="M407" i="66"/>
  <c r="M406" i="66"/>
  <c r="M405" i="66"/>
  <c r="M404" i="66"/>
  <c r="M403" i="66"/>
  <c r="L409" i="66"/>
  <c r="L408" i="66"/>
  <c r="L407" i="66"/>
  <c r="L406" i="66"/>
  <c r="L405" i="66"/>
  <c r="L404" i="66"/>
  <c r="L403" i="66"/>
  <c r="K409" i="66"/>
  <c r="K408" i="66"/>
  <c r="K407" i="66"/>
  <c r="K406" i="66"/>
  <c r="K405" i="66"/>
  <c r="K404" i="66"/>
  <c r="K403" i="66"/>
  <c r="J409" i="66"/>
  <c r="J408" i="66"/>
  <c r="J407" i="66"/>
  <c r="J406" i="66"/>
  <c r="J405" i="66"/>
  <c r="J404" i="66"/>
  <c r="J403" i="66"/>
  <c r="I409" i="66"/>
  <c r="I408" i="66"/>
  <c r="I407" i="66"/>
  <c r="I406" i="66"/>
  <c r="I405" i="66"/>
  <c r="I404" i="66"/>
  <c r="I403" i="66"/>
  <c r="H409" i="66"/>
  <c r="H408" i="66"/>
  <c r="H407" i="66"/>
  <c r="H406" i="66"/>
  <c r="H405" i="66"/>
  <c r="H404" i="66"/>
  <c r="H403" i="66"/>
  <c r="G409" i="66"/>
  <c r="G408" i="66"/>
  <c r="G407" i="66"/>
  <c r="G406" i="66"/>
  <c r="G405" i="66"/>
  <c r="G404" i="66"/>
  <c r="G403" i="66"/>
  <c r="F409" i="66"/>
  <c r="F408" i="66"/>
  <c r="F407" i="66"/>
  <c r="F406" i="66"/>
  <c r="F405" i="66"/>
  <c r="F404" i="66"/>
  <c r="F403" i="66"/>
  <c r="E409" i="66"/>
  <c r="E408" i="66"/>
  <c r="E407" i="66"/>
  <c r="E406" i="66"/>
  <c r="E405" i="66"/>
  <c r="E404" i="66"/>
  <c r="E403" i="66"/>
  <c r="D409" i="66"/>
  <c r="D408" i="66"/>
  <c r="D407" i="66"/>
  <c r="D406" i="66"/>
  <c r="D405" i="66"/>
  <c r="D404" i="66"/>
  <c r="D396" i="66"/>
  <c r="S402" i="66"/>
  <c r="S401" i="66"/>
  <c r="S400" i="66"/>
  <c r="S399" i="66"/>
  <c r="S398" i="66"/>
  <c r="S397" i="66"/>
  <c r="S396" i="66"/>
  <c r="R402" i="66"/>
  <c r="R401" i="66"/>
  <c r="R400" i="66"/>
  <c r="R399" i="66"/>
  <c r="R398" i="66"/>
  <c r="R397" i="66"/>
  <c r="R396" i="66"/>
  <c r="Q402" i="66"/>
  <c r="Q401" i="66"/>
  <c r="Q400" i="66"/>
  <c r="Q399" i="66"/>
  <c r="Q398" i="66"/>
  <c r="Q397" i="66"/>
  <c r="Q396" i="66"/>
  <c r="P402" i="66"/>
  <c r="P401" i="66"/>
  <c r="P400" i="66"/>
  <c r="P399" i="66"/>
  <c r="P398" i="66"/>
  <c r="P397" i="66"/>
  <c r="P396" i="66"/>
  <c r="O402" i="66"/>
  <c r="O401" i="66"/>
  <c r="O400" i="66"/>
  <c r="O399" i="66"/>
  <c r="O398" i="66"/>
  <c r="O397" i="66"/>
  <c r="O396" i="66"/>
  <c r="N402" i="66"/>
  <c r="N401" i="66"/>
  <c r="N400" i="66"/>
  <c r="N399" i="66"/>
  <c r="N398" i="66"/>
  <c r="N397" i="66"/>
  <c r="N396" i="66"/>
  <c r="M402" i="66"/>
  <c r="M401" i="66"/>
  <c r="M400" i="66"/>
  <c r="M399" i="66"/>
  <c r="M398" i="66"/>
  <c r="M397" i="66"/>
  <c r="M396" i="66"/>
  <c r="L402" i="66"/>
  <c r="L401" i="66"/>
  <c r="L400" i="66"/>
  <c r="L399" i="66"/>
  <c r="L398" i="66"/>
  <c r="L397" i="66"/>
  <c r="L396" i="66"/>
  <c r="K402" i="66"/>
  <c r="K401" i="66"/>
  <c r="K400" i="66"/>
  <c r="K399" i="66"/>
  <c r="K398" i="66"/>
  <c r="K397" i="66"/>
  <c r="K396" i="66"/>
  <c r="J402" i="66"/>
  <c r="J401" i="66"/>
  <c r="J400" i="66"/>
  <c r="J399" i="66"/>
  <c r="J398" i="66"/>
  <c r="J397" i="66"/>
  <c r="J396" i="66"/>
  <c r="I402" i="66"/>
  <c r="I401" i="66"/>
  <c r="I400" i="66"/>
  <c r="I399" i="66"/>
  <c r="I398" i="66"/>
  <c r="I397" i="66"/>
  <c r="I396" i="66"/>
  <c r="H402" i="66"/>
  <c r="H401" i="66"/>
  <c r="H400" i="66"/>
  <c r="H399" i="66"/>
  <c r="H398" i="66"/>
  <c r="H397" i="66"/>
  <c r="H396" i="66"/>
  <c r="G402" i="66"/>
  <c r="G401" i="66"/>
  <c r="G400" i="66"/>
  <c r="G399" i="66"/>
  <c r="G398" i="66"/>
  <c r="G397" i="66"/>
  <c r="G396" i="66"/>
  <c r="F402" i="66"/>
  <c r="F401" i="66"/>
  <c r="F400" i="66"/>
  <c r="F399" i="66"/>
  <c r="F398" i="66"/>
  <c r="F397" i="66"/>
  <c r="F396" i="66"/>
  <c r="E402" i="66"/>
  <c r="E401" i="66"/>
  <c r="E400" i="66"/>
  <c r="E399" i="66"/>
  <c r="E398" i="66"/>
  <c r="E397" i="66"/>
  <c r="E396" i="66"/>
  <c r="D402" i="66"/>
  <c r="D401" i="66"/>
  <c r="D400" i="66"/>
  <c r="D399" i="66"/>
  <c r="D398" i="66"/>
  <c r="D397" i="66"/>
  <c r="D389" i="66"/>
  <c r="S395" i="66"/>
  <c r="S394" i="66"/>
  <c r="S393" i="66"/>
  <c r="S392" i="66"/>
  <c r="S391" i="66"/>
  <c r="S390" i="66"/>
  <c r="S389" i="66"/>
  <c r="R395" i="66"/>
  <c r="R394" i="66"/>
  <c r="R393" i="66"/>
  <c r="R392" i="66"/>
  <c r="R391" i="66"/>
  <c r="R390" i="66"/>
  <c r="R389" i="66"/>
  <c r="Q395" i="66"/>
  <c r="Q394" i="66"/>
  <c r="Q393" i="66"/>
  <c r="Q392" i="66"/>
  <c r="Q391" i="66"/>
  <c r="Q390" i="66"/>
  <c r="Q389" i="66"/>
  <c r="P395" i="66"/>
  <c r="P394" i="66"/>
  <c r="P393" i="66"/>
  <c r="P392" i="66"/>
  <c r="P391" i="66"/>
  <c r="P390" i="66"/>
  <c r="P389" i="66"/>
  <c r="O395" i="66"/>
  <c r="O394" i="66"/>
  <c r="O393" i="66"/>
  <c r="O392" i="66"/>
  <c r="O391" i="66"/>
  <c r="O390" i="66"/>
  <c r="O389" i="66"/>
  <c r="N395" i="66"/>
  <c r="N394" i="66"/>
  <c r="N393" i="66"/>
  <c r="N392" i="66"/>
  <c r="N391" i="66"/>
  <c r="N390" i="66"/>
  <c r="N389" i="66"/>
  <c r="M395" i="66"/>
  <c r="M394" i="66"/>
  <c r="M393" i="66"/>
  <c r="M392" i="66"/>
  <c r="M391" i="66"/>
  <c r="M390" i="66"/>
  <c r="M389" i="66"/>
  <c r="L395" i="66"/>
  <c r="L394" i="66"/>
  <c r="L393" i="66"/>
  <c r="L392" i="66"/>
  <c r="L391" i="66"/>
  <c r="L390" i="66"/>
  <c r="L389" i="66"/>
  <c r="K395" i="66"/>
  <c r="K394" i="66"/>
  <c r="K393" i="66"/>
  <c r="K392" i="66"/>
  <c r="K391" i="66"/>
  <c r="K390" i="66"/>
  <c r="K389" i="66"/>
  <c r="J395" i="66"/>
  <c r="J394" i="66"/>
  <c r="J393" i="66"/>
  <c r="J392" i="66"/>
  <c r="J391" i="66"/>
  <c r="J390" i="66"/>
  <c r="J389" i="66"/>
  <c r="I395" i="66"/>
  <c r="I394" i="66"/>
  <c r="I393" i="66"/>
  <c r="I392" i="66"/>
  <c r="I391" i="66"/>
  <c r="I390" i="66"/>
  <c r="I389" i="66"/>
  <c r="H395" i="66"/>
  <c r="H394" i="66"/>
  <c r="H393" i="66"/>
  <c r="H392" i="66"/>
  <c r="H391" i="66"/>
  <c r="H390" i="66"/>
  <c r="H389" i="66"/>
  <c r="G395" i="66"/>
  <c r="G394" i="66"/>
  <c r="G393" i="66"/>
  <c r="G392" i="66"/>
  <c r="G391" i="66"/>
  <c r="G390" i="66"/>
  <c r="G389" i="66"/>
  <c r="F395" i="66"/>
  <c r="F394" i="66"/>
  <c r="F393" i="66"/>
  <c r="F392" i="66"/>
  <c r="F391" i="66"/>
  <c r="F390" i="66"/>
  <c r="F389" i="66"/>
  <c r="E395" i="66"/>
  <c r="E394" i="66"/>
  <c r="E393" i="66"/>
  <c r="E392" i="66"/>
  <c r="E391" i="66"/>
  <c r="E390" i="66"/>
  <c r="E389" i="66"/>
  <c r="D395" i="66"/>
  <c r="D394" i="66"/>
  <c r="D393" i="66"/>
  <c r="D392" i="66"/>
  <c r="D391" i="66"/>
  <c r="D390" i="66"/>
  <c r="D382" i="66"/>
  <c r="S388" i="66"/>
  <c r="S387" i="66"/>
  <c r="S386" i="66"/>
  <c r="S385" i="66"/>
  <c r="S384" i="66"/>
  <c r="S383" i="66"/>
  <c r="S382" i="66"/>
  <c r="R388" i="66"/>
  <c r="R387" i="66"/>
  <c r="R386" i="66"/>
  <c r="R385" i="66"/>
  <c r="R384" i="66"/>
  <c r="R383" i="66"/>
  <c r="R382" i="66"/>
  <c r="Q388" i="66"/>
  <c r="Q387" i="66"/>
  <c r="Q386" i="66"/>
  <c r="Q385" i="66"/>
  <c r="Q384" i="66"/>
  <c r="Q383" i="66"/>
  <c r="Q382" i="66"/>
  <c r="P388" i="66"/>
  <c r="P387" i="66"/>
  <c r="P386" i="66"/>
  <c r="P385" i="66"/>
  <c r="P384" i="66"/>
  <c r="P383" i="66"/>
  <c r="P382" i="66"/>
  <c r="O388" i="66"/>
  <c r="O387" i="66"/>
  <c r="O386" i="66"/>
  <c r="O385" i="66"/>
  <c r="O384" i="66"/>
  <c r="O383" i="66"/>
  <c r="O382" i="66"/>
  <c r="N388" i="66"/>
  <c r="N387" i="66"/>
  <c r="N386" i="66"/>
  <c r="N385" i="66"/>
  <c r="N384" i="66"/>
  <c r="N383" i="66"/>
  <c r="N382" i="66"/>
  <c r="M388" i="66"/>
  <c r="M387" i="66"/>
  <c r="M386" i="66"/>
  <c r="M385" i="66"/>
  <c r="M384" i="66"/>
  <c r="M383" i="66"/>
  <c r="M382" i="66"/>
  <c r="L388" i="66"/>
  <c r="L387" i="66"/>
  <c r="L386" i="66"/>
  <c r="L385" i="66"/>
  <c r="L384" i="66"/>
  <c r="L383" i="66"/>
  <c r="L382" i="66"/>
  <c r="K388" i="66"/>
  <c r="K387" i="66"/>
  <c r="K386" i="66"/>
  <c r="K385" i="66"/>
  <c r="K384" i="66"/>
  <c r="K383" i="66"/>
  <c r="K382" i="66"/>
  <c r="J388" i="66"/>
  <c r="J387" i="66"/>
  <c r="J386" i="66"/>
  <c r="J385" i="66"/>
  <c r="J384" i="66"/>
  <c r="J383" i="66"/>
  <c r="J382" i="66"/>
  <c r="I388" i="66"/>
  <c r="I387" i="66"/>
  <c r="I386" i="66"/>
  <c r="I385" i="66"/>
  <c r="I384" i="66"/>
  <c r="I383" i="66"/>
  <c r="I382" i="66"/>
  <c r="H388" i="66"/>
  <c r="H387" i="66"/>
  <c r="H386" i="66"/>
  <c r="H385" i="66"/>
  <c r="H384" i="66"/>
  <c r="H383" i="66"/>
  <c r="H382" i="66"/>
  <c r="G388" i="66"/>
  <c r="G387" i="66"/>
  <c r="G386" i="66"/>
  <c r="G385" i="66"/>
  <c r="G384" i="66"/>
  <c r="G383" i="66"/>
  <c r="G382" i="66"/>
  <c r="F388" i="66"/>
  <c r="F387" i="66"/>
  <c r="F386" i="66"/>
  <c r="F385" i="66"/>
  <c r="F384" i="66"/>
  <c r="F383" i="66"/>
  <c r="F382" i="66"/>
  <c r="E388" i="66"/>
  <c r="E387" i="66"/>
  <c r="E386" i="66"/>
  <c r="E385" i="66"/>
  <c r="E384" i="66"/>
  <c r="E383" i="66"/>
  <c r="E382" i="66"/>
  <c r="D388" i="66"/>
  <c r="D387" i="66"/>
  <c r="D386" i="66"/>
  <c r="D385" i="66"/>
  <c r="D384" i="66"/>
  <c r="D383" i="66"/>
  <c r="D375" i="66"/>
  <c r="S381" i="66"/>
  <c r="S380" i="66"/>
  <c r="S379" i="66"/>
  <c r="S378" i="66"/>
  <c r="S377" i="66"/>
  <c r="S376" i="66"/>
  <c r="S375" i="66"/>
  <c r="R381" i="66"/>
  <c r="R380" i="66"/>
  <c r="R379" i="66"/>
  <c r="R378" i="66"/>
  <c r="R377" i="66"/>
  <c r="R376" i="66"/>
  <c r="R375" i="66"/>
  <c r="Q381" i="66"/>
  <c r="Q380" i="66"/>
  <c r="Q379" i="66"/>
  <c r="Q378" i="66"/>
  <c r="Q377" i="66"/>
  <c r="Q376" i="66"/>
  <c r="Q375" i="66"/>
  <c r="P381" i="66"/>
  <c r="P380" i="66"/>
  <c r="P379" i="66"/>
  <c r="P378" i="66"/>
  <c r="P377" i="66"/>
  <c r="P376" i="66"/>
  <c r="P375" i="66"/>
  <c r="O381" i="66"/>
  <c r="O380" i="66"/>
  <c r="O379" i="66"/>
  <c r="O378" i="66"/>
  <c r="O377" i="66"/>
  <c r="O376" i="66"/>
  <c r="O375" i="66"/>
  <c r="N381" i="66"/>
  <c r="N380" i="66"/>
  <c r="N379" i="66"/>
  <c r="N378" i="66"/>
  <c r="N377" i="66"/>
  <c r="N376" i="66"/>
  <c r="N375" i="66"/>
  <c r="M381" i="66"/>
  <c r="M380" i="66"/>
  <c r="M379" i="66"/>
  <c r="M378" i="66"/>
  <c r="M377" i="66"/>
  <c r="M376" i="66"/>
  <c r="M375" i="66"/>
  <c r="L381" i="66"/>
  <c r="L380" i="66"/>
  <c r="L379" i="66"/>
  <c r="L378" i="66"/>
  <c r="L377" i="66"/>
  <c r="L376" i="66"/>
  <c r="L375" i="66"/>
  <c r="K381" i="66"/>
  <c r="K380" i="66"/>
  <c r="K379" i="66"/>
  <c r="K378" i="66"/>
  <c r="K377" i="66"/>
  <c r="K376" i="66"/>
  <c r="K375" i="66"/>
  <c r="J381" i="66"/>
  <c r="J380" i="66"/>
  <c r="J379" i="66"/>
  <c r="J378" i="66"/>
  <c r="J377" i="66"/>
  <c r="J376" i="66"/>
  <c r="J375" i="66"/>
  <c r="I381" i="66"/>
  <c r="I380" i="66"/>
  <c r="I379" i="66"/>
  <c r="I378" i="66"/>
  <c r="I377" i="66"/>
  <c r="I376" i="66"/>
  <c r="I375" i="66"/>
  <c r="H381" i="66"/>
  <c r="H380" i="66"/>
  <c r="H379" i="66"/>
  <c r="H378" i="66"/>
  <c r="H377" i="66"/>
  <c r="H376" i="66"/>
  <c r="H375" i="66"/>
  <c r="G381" i="66"/>
  <c r="G380" i="66"/>
  <c r="G379" i="66"/>
  <c r="G378" i="66"/>
  <c r="G377" i="66"/>
  <c r="G376" i="66"/>
  <c r="G375" i="66"/>
  <c r="F381" i="66"/>
  <c r="F380" i="66"/>
  <c r="F379" i="66"/>
  <c r="F378" i="66"/>
  <c r="F377" i="66"/>
  <c r="F376" i="66"/>
  <c r="F375" i="66"/>
  <c r="E381" i="66"/>
  <c r="E380" i="66"/>
  <c r="E379" i="66"/>
  <c r="E378" i="66"/>
  <c r="E377" i="66"/>
  <c r="E376" i="66"/>
  <c r="E375" i="66"/>
  <c r="D381" i="66"/>
  <c r="D380" i="66"/>
  <c r="D379" i="66"/>
  <c r="D378" i="66"/>
  <c r="D377" i="66"/>
  <c r="D376" i="66"/>
  <c r="D368" i="66"/>
  <c r="S374" i="66"/>
  <c r="S373" i="66"/>
  <c r="S372" i="66"/>
  <c r="S371" i="66"/>
  <c r="S370" i="66"/>
  <c r="S369" i="66"/>
  <c r="S368" i="66"/>
  <c r="R374" i="66"/>
  <c r="R373" i="66"/>
  <c r="R372" i="66"/>
  <c r="R371" i="66"/>
  <c r="R370" i="66"/>
  <c r="R369" i="66"/>
  <c r="R368" i="66"/>
  <c r="Q374" i="66"/>
  <c r="Q373" i="66"/>
  <c r="Q372" i="66"/>
  <c r="Q371" i="66"/>
  <c r="Q370" i="66"/>
  <c r="Q369" i="66"/>
  <c r="Q368" i="66"/>
  <c r="P374" i="66"/>
  <c r="P373" i="66"/>
  <c r="P372" i="66"/>
  <c r="P371" i="66"/>
  <c r="P370" i="66"/>
  <c r="P369" i="66"/>
  <c r="P368" i="66"/>
  <c r="O374" i="66"/>
  <c r="O373" i="66"/>
  <c r="O372" i="66"/>
  <c r="O371" i="66"/>
  <c r="O370" i="66"/>
  <c r="O369" i="66"/>
  <c r="O368" i="66"/>
  <c r="N374" i="66"/>
  <c r="N373" i="66"/>
  <c r="N372" i="66"/>
  <c r="N371" i="66"/>
  <c r="N370" i="66"/>
  <c r="N369" i="66"/>
  <c r="N368" i="66"/>
  <c r="M374" i="66"/>
  <c r="M373" i="66"/>
  <c r="M372" i="66"/>
  <c r="M371" i="66"/>
  <c r="M370" i="66"/>
  <c r="M369" i="66"/>
  <c r="M368" i="66"/>
  <c r="L374" i="66"/>
  <c r="L373" i="66"/>
  <c r="L372" i="66"/>
  <c r="L371" i="66"/>
  <c r="L370" i="66"/>
  <c r="L369" i="66"/>
  <c r="L368" i="66"/>
  <c r="K374" i="66"/>
  <c r="K373" i="66"/>
  <c r="K372" i="66"/>
  <c r="K371" i="66"/>
  <c r="K370" i="66"/>
  <c r="K369" i="66"/>
  <c r="K368" i="66"/>
  <c r="J374" i="66"/>
  <c r="J373" i="66"/>
  <c r="J372" i="66"/>
  <c r="J371" i="66"/>
  <c r="J370" i="66"/>
  <c r="J369" i="66"/>
  <c r="J368" i="66"/>
  <c r="I374" i="66"/>
  <c r="I373" i="66"/>
  <c r="I372" i="66"/>
  <c r="I371" i="66"/>
  <c r="I370" i="66"/>
  <c r="I369" i="66"/>
  <c r="I368" i="66"/>
  <c r="H374" i="66"/>
  <c r="H373" i="66"/>
  <c r="H372" i="66"/>
  <c r="H371" i="66"/>
  <c r="H370" i="66"/>
  <c r="H369" i="66"/>
  <c r="H368" i="66"/>
  <c r="G374" i="66"/>
  <c r="G373" i="66"/>
  <c r="G372" i="66"/>
  <c r="G371" i="66"/>
  <c r="G370" i="66"/>
  <c r="G369" i="66"/>
  <c r="G368" i="66"/>
  <c r="F374" i="66"/>
  <c r="F373" i="66"/>
  <c r="F372" i="66"/>
  <c r="F371" i="66"/>
  <c r="F370" i="66"/>
  <c r="F369" i="66"/>
  <c r="F368" i="66"/>
  <c r="E374" i="66"/>
  <c r="E373" i="66"/>
  <c r="E372" i="66"/>
  <c r="E371" i="66"/>
  <c r="E370" i="66"/>
  <c r="E369" i="66"/>
  <c r="E368" i="66"/>
  <c r="D374" i="66"/>
  <c r="D373" i="66"/>
  <c r="D372" i="66"/>
  <c r="D371" i="66"/>
  <c r="D370" i="66"/>
  <c r="D369" i="66"/>
  <c r="D361" i="66"/>
  <c r="S367" i="66"/>
  <c r="S366" i="66"/>
  <c r="S365" i="66"/>
  <c r="S364" i="66"/>
  <c r="S363" i="66"/>
  <c r="S362" i="66"/>
  <c r="S361" i="66"/>
  <c r="R367" i="66"/>
  <c r="R366" i="66"/>
  <c r="R365" i="66"/>
  <c r="R364" i="66"/>
  <c r="R363" i="66"/>
  <c r="R362" i="66"/>
  <c r="R361" i="66"/>
  <c r="Q367" i="66"/>
  <c r="Q366" i="66"/>
  <c r="Q365" i="66"/>
  <c r="Q364" i="66"/>
  <c r="Q363" i="66"/>
  <c r="Q362" i="66"/>
  <c r="Q361" i="66"/>
  <c r="P367" i="66"/>
  <c r="P366" i="66"/>
  <c r="P365" i="66"/>
  <c r="P364" i="66"/>
  <c r="P363" i="66"/>
  <c r="P362" i="66"/>
  <c r="P361" i="66"/>
  <c r="O367" i="66"/>
  <c r="O366" i="66"/>
  <c r="O365" i="66"/>
  <c r="O364" i="66"/>
  <c r="O363" i="66"/>
  <c r="O362" i="66"/>
  <c r="O361" i="66"/>
  <c r="N367" i="66"/>
  <c r="N366" i="66"/>
  <c r="N365" i="66"/>
  <c r="N364" i="66"/>
  <c r="N363" i="66"/>
  <c r="N362" i="66"/>
  <c r="N361" i="66"/>
  <c r="M367" i="66"/>
  <c r="M366" i="66"/>
  <c r="M365" i="66"/>
  <c r="M364" i="66"/>
  <c r="M363" i="66"/>
  <c r="M362" i="66"/>
  <c r="M361" i="66"/>
  <c r="L367" i="66"/>
  <c r="L366" i="66"/>
  <c r="L365" i="66"/>
  <c r="L364" i="66"/>
  <c r="L363" i="66"/>
  <c r="L362" i="66"/>
  <c r="L361" i="66"/>
  <c r="K367" i="66"/>
  <c r="K366" i="66"/>
  <c r="K365" i="66"/>
  <c r="K364" i="66"/>
  <c r="K363" i="66"/>
  <c r="K362" i="66"/>
  <c r="K361" i="66"/>
  <c r="J367" i="66"/>
  <c r="J366" i="66"/>
  <c r="J365" i="66"/>
  <c r="J364" i="66"/>
  <c r="J363" i="66"/>
  <c r="J362" i="66"/>
  <c r="J361" i="66"/>
  <c r="I367" i="66"/>
  <c r="I366" i="66"/>
  <c r="I365" i="66"/>
  <c r="I364" i="66"/>
  <c r="I363" i="66"/>
  <c r="I362" i="66"/>
  <c r="I361" i="66"/>
  <c r="H367" i="66"/>
  <c r="H366" i="66"/>
  <c r="H365" i="66"/>
  <c r="H364" i="66"/>
  <c r="H363" i="66"/>
  <c r="H362" i="66"/>
  <c r="H361" i="66"/>
  <c r="G367" i="66"/>
  <c r="G366" i="66"/>
  <c r="G365" i="66"/>
  <c r="G364" i="66"/>
  <c r="G363" i="66"/>
  <c r="G362" i="66"/>
  <c r="G361" i="66"/>
  <c r="F367" i="66"/>
  <c r="F366" i="66"/>
  <c r="F365" i="66"/>
  <c r="F364" i="66"/>
  <c r="F363" i="66"/>
  <c r="F362" i="66"/>
  <c r="F361" i="66"/>
  <c r="E367" i="66"/>
  <c r="E366" i="66"/>
  <c r="E365" i="66"/>
  <c r="E364" i="66"/>
  <c r="E363" i="66"/>
  <c r="E362" i="66"/>
  <c r="E361" i="66"/>
  <c r="D367" i="66"/>
  <c r="D366" i="66"/>
  <c r="D365" i="66"/>
  <c r="D364" i="66"/>
  <c r="D363" i="66"/>
  <c r="D362" i="66"/>
  <c r="D354" i="66"/>
  <c r="S360" i="66"/>
  <c r="S359" i="66"/>
  <c r="S358" i="66"/>
  <c r="S357" i="66"/>
  <c r="S356" i="66"/>
  <c r="S355" i="66"/>
  <c r="S354" i="66"/>
  <c r="R360" i="66"/>
  <c r="R359" i="66"/>
  <c r="R358" i="66"/>
  <c r="R357" i="66"/>
  <c r="R356" i="66"/>
  <c r="R355" i="66"/>
  <c r="R354" i="66"/>
  <c r="Q360" i="66"/>
  <c r="Q359" i="66"/>
  <c r="Q358" i="66"/>
  <c r="Q357" i="66"/>
  <c r="Q356" i="66"/>
  <c r="Q355" i="66"/>
  <c r="Q354" i="66"/>
  <c r="P360" i="66"/>
  <c r="P359" i="66"/>
  <c r="P358" i="66"/>
  <c r="P357" i="66"/>
  <c r="P356" i="66"/>
  <c r="P355" i="66"/>
  <c r="P354" i="66"/>
  <c r="O360" i="66"/>
  <c r="O359" i="66"/>
  <c r="O358" i="66"/>
  <c r="O357" i="66"/>
  <c r="O356" i="66"/>
  <c r="O355" i="66"/>
  <c r="O354" i="66"/>
  <c r="N360" i="66"/>
  <c r="N359" i="66"/>
  <c r="N358" i="66"/>
  <c r="N357" i="66"/>
  <c r="N356" i="66"/>
  <c r="N355" i="66"/>
  <c r="N354" i="66"/>
  <c r="M360" i="66"/>
  <c r="M359" i="66"/>
  <c r="M358" i="66"/>
  <c r="M357" i="66"/>
  <c r="M356" i="66"/>
  <c r="M355" i="66"/>
  <c r="M354" i="66"/>
  <c r="L360" i="66"/>
  <c r="L359" i="66"/>
  <c r="L358" i="66"/>
  <c r="L357" i="66"/>
  <c r="L356" i="66"/>
  <c r="L355" i="66"/>
  <c r="L354" i="66"/>
  <c r="K360" i="66"/>
  <c r="K359" i="66"/>
  <c r="K358" i="66"/>
  <c r="K357" i="66"/>
  <c r="K356" i="66"/>
  <c r="K355" i="66"/>
  <c r="K354" i="66"/>
  <c r="J360" i="66"/>
  <c r="J359" i="66"/>
  <c r="J358" i="66"/>
  <c r="J357" i="66"/>
  <c r="J356" i="66"/>
  <c r="J355" i="66"/>
  <c r="J354" i="66"/>
  <c r="I360" i="66"/>
  <c r="I359" i="66"/>
  <c r="I358" i="66"/>
  <c r="I357" i="66"/>
  <c r="I356" i="66"/>
  <c r="I355" i="66"/>
  <c r="I354" i="66"/>
  <c r="H360" i="66"/>
  <c r="H359" i="66"/>
  <c r="H358" i="66"/>
  <c r="H357" i="66"/>
  <c r="H356" i="66"/>
  <c r="H355" i="66"/>
  <c r="H354" i="66"/>
  <c r="G360" i="66"/>
  <c r="G359" i="66"/>
  <c r="G358" i="66"/>
  <c r="G357" i="66"/>
  <c r="G356" i="66"/>
  <c r="G355" i="66"/>
  <c r="G354" i="66"/>
  <c r="F360" i="66"/>
  <c r="F359" i="66"/>
  <c r="F358" i="66"/>
  <c r="F357" i="66"/>
  <c r="F356" i="66"/>
  <c r="F355" i="66"/>
  <c r="F354" i="66"/>
  <c r="E360" i="66"/>
  <c r="E359" i="66"/>
  <c r="E358" i="66"/>
  <c r="E357" i="66"/>
  <c r="E356" i="66"/>
  <c r="E355" i="66"/>
  <c r="E354" i="66"/>
  <c r="D360" i="66"/>
  <c r="D359" i="66"/>
  <c r="D358" i="66"/>
  <c r="D357" i="66"/>
  <c r="D356" i="66"/>
  <c r="D355" i="66"/>
  <c r="D347" i="66"/>
  <c r="S353" i="66"/>
  <c r="S352" i="66"/>
  <c r="S351" i="66"/>
  <c r="S350" i="66"/>
  <c r="S349" i="66"/>
  <c r="S348" i="66"/>
  <c r="S347" i="66"/>
  <c r="R353" i="66"/>
  <c r="R352" i="66"/>
  <c r="R351" i="66"/>
  <c r="R350" i="66"/>
  <c r="R349" i="66"/>
  <c r="R348" i="66"/>
  <c r="R347" i="66"/>
  <c r="Q353" i="66"/>
  <c r="Q352" i="66"/>
  <c r="Q351" i="66"/>
  <c r="Q350" i="66"/>
  <c r="Q349" i="66"/>
  <c r="Q348" i="66"/>
  <c r="Q347" i="66"/>
  <c r="P353" i="66"/>
  <c r="P352" i="66"/>
  <c r="P351" i="66"/>
  <c r="P350" i="66"/>
  <c r="P349" i="66"/>
  <c r="P348" i="66"/>
  <c r="P347" i="66"/>
  <c r="O353" i="66"/>
  <c r="O352" i="66"/>
  <c r="O351" i="66"/>
  <c r="O350" i="66"/>
  <c r="O349" i="66"/>
  <c r="O348" i="66"/>
  <c r="O347" i="66"/>
  <c r="N353" i="66"/>
  <c r="N352" i="66"/>
  <c r="N351" i="66"/>
  <c r="N350" i="66"/>
  <c r="N349" i="66"/>
  <c r="N348" i="66"/>
  <c r="N347" i="66"/>
  <c r="M353" i="66"/>
  <c r="M352" i="66"/>
  <c r="M351" i="66"/>
  <c r="M350" i="66"/>
  <c r="M349" i="66"/>
  <c r="M348" i="66"/>
  <c r="M347" i="66"/>
  <c r="L353" i="66"/>
  <c r="L352" i="66"/>
  <c r="L351" i="66"/>
  <c r="L350" i="66"/>
  <c r="L349" i="66"/>
  <c r="L348" i="66"/>
  <c r="L347" i="66"/>
  <c r="K353" i="66"/>
  <c r="K352" i="66"/>
  <c r="K351" i="66"/>
  <c r="K350" i="66"/>
  <c r="K349" i="66"/>
  <c r="K348" i="66"/>
  <c r="K347" i="66"/>
  <c r="J353" i="66"/>
  <c r="J352" i="66"/>
  <c r="J351" i="66"/>
  <c r="J350" i="66"/>
  <c r="J349" i="66"/>
  <c r="J348" i="66"/>
  <c r="J347" i="66"/>
  <c r="I353" i="66"/>
  <c r="I352" i="66"/>
  <c r="I351" i="66"/>
  <c r="I350" i="66"/>
  <c r="I349" i="66"/>
  <c r="I348" i="66"/>
  <c r="I347" i="66"/>
  <c r="H353" i="66"/>
  <c r="H352" i="66"/>
  <c r="H351" i="66"/>
  <c r="H350" i="66"/>
  <c r="H349" i="66"/>
  <c r="H348" i="66"/>
  <c r="H347" i="66"/>
  <c r="G353" i="66"/>
  <c r="G352" i="66"/>
  <c r="G351" i="66"/>
  <c r="G350" i="66"/>
  <c r="G349" i="66"/>
  <c r="G348" i="66"/>
  <c r="G347" i="66"/>
  <c r="F353" i="66"/>
  <c r="F352" i="66"/>
  <c r="F351" i="66"/>
  <c r="F350" i="66"/>
  <c r="F349" i="66"/>
  <c r="F348" i="66"/>
  <c r="F347" i="66"/>
  <c r="E353" i="66"/>
  <c r="E352" i="66"/>
  <c r="E351" i="66"/>
  <c r="E350" i="66"/>
  <c r="E349" i="66"/>
  <c r="E348" i="66"/>
  <c r="E347" i="66"/>
  <c r="D353" i="66"/>
  <c r="D352" i="66"/>
  <c r="D351" i="66"/>
  <c r="D350" i="66"/>
  <c r="D349" i="66"/>
  <c r="D348" i="66"/>
  <c r="D340" i="66"/>
  <c r="S346" i="66"/>
  <c r="S345" i="66"/>
  <c r="S344" i="66"/>
  <c r="S343" i="66"/>
  <c r="S342" i="66"/>
  <c r="S341" i="66"/>
  <c r="S340" i="66"/>
  <c r="R346" i="66"/>
  <c r="R345" i="66"/>
  <c r="R344" i="66"/>
  <c r="R343" i="66"/>
  <c r="R342" i="66"/>
  <c r="R341" i="66"/>
  <c r="R340" i="66"/>
  <c r="Q346" i="66"/>
  <c r="Q345" i="66"/>
  <c r="Q344" i="66"/>
  <c r="Q343" i="66"/>
  <c r="Q342" i="66"/>
  <c r="Q341" i="66"/>
  <c r="Q340" i="66"/>
  <c r="P346" i="66"/>
  <c r="P345" i="66"/>
  <c r="P344" i="66"/>
  <c r="P343" i="66"/>
  <c r="P342" i="66"/>
  <c r="P341" i="66"/>
  <c r="P340" i="66"/>
  <c r="O346" i="66"/>
  <c r="O345" i="66"/>
  <c r="O344" i="66"/>
  <c r="O343" i="66"/>
  <c r="O342" i="66"/>
  <c r="O341" i="66"/>
  <c r="O340" i="66"/>
  <c r="N346" i="66"/>
  <c r="N345" i="66"/>
  <c r="N344" i="66"/>
  <c r="N343" i="66"/>
  <c r="N342" i="66"/>
  <c r="N341" i="66"/>
  <c r="N340" i="66"/>
  <c r="M346" i="66"/>
  <c r="M345" i="66"/>
  <c r="M344" i="66"/>
  <c r="M343" i="66"/>
  <c r="M342" i="66"/>
  <c r="M341" i="66"/>
  <c r="M340" i="66"/>
  <c r="L346" i="66"/>
  <c r="L345" i="66"/>
  <c r="L344" i="66"/>
  <c r="L343" i="66"/>
  <c r="L342" i="66"/>
  <c r="L341" i="66"/>
  <c r="L340" i="66"/>
  <c r="K346" i="66"/>
  <c r="K345" i="66"/>
  <c r="K344" i="66"/>
  <c r="K343" i="66"/>
  <c r="K342" i="66"/>
  <c r="K341" i="66"/>
  <c r="K340" i="66"/>
  <c r="J346" i="66"/>
  <c r="J345" i="66"/>
  <c r="J344" i="66"/>
  <c r="J343" i="66"/>
  <c r="J342" i="66"/>
  <c r="J341" i="66"/>
  <c r="J340" i="66"/>
  <c r="I346" i="66"/>
  <c r="I345" i="66"/>
  <c r="I344" i="66"/>
  <c r="I343" i="66"/>
  <c r="I342" i="66"/>
  <c r="I341" i="66"/>
  <c r="I340" i="66"/>
  <c r="H346" i="66"/>
  <c r="H345" i="66"/>
  <c r="H344" i="66"/>
  <c r="H343" i="66"/>
  <c r="H342" i="66"/>
  <c r="H341" i="66"/>
  <c r="H340" i="66"/>
  <c r="G346" i="66"/>
  <c r="G345" i="66"/>
  <c r="G344" i="66"/>
  <c r="G343" i="66"/>
  <c r="G342" i="66"/>
  <c r="G341" i="66"/>
  <c r="G340" i="66"/>
  <c r="F346" i="66"/>
  <c r="F345" i="66"/>
  <c r="F344" i="66"/>
  <c r="F343" i="66"/>
  <c r="F342" i="66"/>
  <c r="F341" i="66"/>
  <c r="F340" i="66"/>
  <c r="E346" i="66"/>
  <c r="E345" i="66"/>
  <c r="E344" i="66"/>
  <c r="E343" i="66"/>
  <c r="E342" i="66"/>
  <c r="E341" i="66"/>
  <c r="E340" i="66"/>
  <c r="D346" i="66"/>
  <c r="D345" i="66"/>
  <c r="D344" i="66"/>
  <c r="D343" i="66"/>
  <c r="D342" i="66"/>
  <c r="D341" i="66"/>
  <c r="D333" i="66"/>
  <c r="S339" i="66"/>
  <c r="S338" i="66"/>
  <c r="S337" i="66"/>
  <c r="S336" i="66"/>
  <c r="S335" i="66"/>
  <c r="S334" i="66"/>
  <c r="S333" i="66"/>
  <c r="R339" i="66"/>
  <c r="R338" i="66"/>
  <c r="R337" i="66"/>
  <c r="R336" i="66"/>
  <c r="R335" i="66"/>
  <c r="R334" i="66"/>
  <c r="R333" i="66"/>
  <c r="Q339" i="66"/>
  <c r="Q338" i="66"/>
  <c r="Q337" i="66"/>
  <c r="Q336" i="66"/>
  <c r="Q335" i="66"/>
  <c r="Q334" i="66"/>
  <c r="Q333" i="66"/>
  <c r="P339" i="66"/>
  <c r="P338" i="66"/>
  <c r="P337" i="66"/>
  <c r="P336" i="66"/>
  <c r="P335" i="66"/>
  <c r="P334" i="66"/>
  <c r="P333" i="66"/>
  <c r="O339" i="66"/>
  <c r="O338" i="66"/>
  <c r="O337" i="66"/>
  <c r="O336" i="66"/>
  <c r="O335" i="66"/>
  <c r="O334" i="66"/>
  <c r="O333" i="66"/>
  <c r="N339" i="66"/>
  <c r="N338" i="66"/>
  <c r="N337" i="66"/>
  <c r="N336" i="66"/>
  <c r="N335" i="66"/>
  <c r="N334" i="66"/>
  <c r="N333" i="66"/>
  <c r="M339" i="66"/>
  <c r="M338" i="66"/>
  <c r="M337" i="66"/>
  <c r="M336" i="66"/>
  <c r="M335" i="66"/>
  <c r="M334" i="66"/>
  <c r="M333" i="66"/>
  <c r="L339" i="66"/>
  <c r="L338" i="66"/>
  <c r="L337" i="66"/>
  <c r="L336" i="66"/>
  <c r="L335" i="66"/>
  <c r="L334" i="66"/>
  <c r="L333" i="66"/>
  <c r="K339" i="66"/>
  <c r="K338" i="66"/>
  <c r="K337" i="66"/>
  <c r="K336" i="66"/>
  <c r="K335" i="66"/>
  <c r="K334" i="66"/>
  <c r="K333" i="66"/>
  <c r="J339" i="66"/>
  <c r="J338" i="66"/>
  <c r="J337" i="66"/>
  <c r="J336" i="66"/>
  <c r="J335" i="66"/>
  <c r="J334" i="66"/>
  <c r="J333" i="66"/>
  <c r="I339" i="66"/>
  <c r="I338" i="66"/>
  <c r="I337" i="66"/>
  <c r="I336" i="66"/>
  <c r="I335" i="66"/>
  <c r="I334" i="66"/>
  <c r="I333" i="66"/>
  <c r="H339" i="66"/>
  <c r="H338" i="66"/>
  <c r="H337" i="66"/>
  <c r="H336" i="66"/>
  <c r="H335" i="66"/>
  <c r="H334" i="66"/>
  <c r="H333" i="66"/>
  <c r="G339" i="66"/>
  <c r="G338" i="66"/>
  <c r="G337" i="66"/>
  <c r="G336" i="66"/>
  <c r="G335" i="66"/>
  <c r="G334" i="66"/>
  <c r="G333" i="66"/>
  <c r="F339" i="66"/>
  <c r="F338" i="66"/>
  <c r="F337" i="66"/>
  <c r="F336" i="66"/>
  <c r="F335" i="66"/>
  <c r="F334" i="66"/>
  <c r="F333" i="66"/>
  <c r="E339" i="66"/>
  <c r="E338" i="66"/>
  <c r="E337" i="66"/>
  <c r="E336" i="66"/>
  <c r="E335" i="66"/>
  <c r="E334" i="66"/>
  <c r="E333" i="66"/>
  <c r="D339" i="66"/>
  <c r="D338" i="66"/>
  <c r="D337" i="66"/>
  <c r="D336" i="66"/>
  <c r="D335" i="66"/>
  <c r="D334" i="66"/>
  <c r="D326" i="66"/>
  <c r="S332" i="66"/>
  <c r="S331" i="66"/>
  <c r="S330" i="66"/>
  <c r="S329" i="66"/>
  <c r="S328" i="66"/>
  <c r="S327" i="66"/>
  <c r="S326" i="66"/>
  <c r="R332" i="66"/>
  <c r="R331" i="66"/>
  <c r="R330" i="66"/>
  <c r="R329" i="66"/>
  <c r="R328" i="66"/>
  <c r="R327" i="66"/>
  <c r="R326" i="66"/>
  <c r="Q332" i="66"/>
  <c r="Q331" i="66"/>
  <c r="Q330" i="66"/>
  <c r="Q329" i="66"/>
  <c r="Q328" i="66"/>
  <c r="Q327" i="66"/>
  <c r="Q326" i="66"/>
  <c r="P332" i="66"/>
  <c r="P331" i="66"/>
  <c r="P330" i="66"/>
  <c r="P329" i="66"/>
  <c r="P328" i="66"/>
  <c r="P327" i="66"/>
  <c r="P326" i="66"/>
  <c r="O332" i="66"/>
  <c r="O331" i="66"/>
  <c r="O330" i="66"/>
  <c r="O329" i="66"/>
  <c r="O328" i="66"/>
  <c r="O327" i="66"/>
  <c r="O326" i="66"/>
  <c r="N332" i="66"/>
  <c r="N331" i="66"/>
  <c r="N330" i="66"/>
  <c r="N329" i="66"/>
  <c r="N328" i="66"/>
  <c r="N327" i="66"/>
  <c r="N326" i="66"/>
  <c r="M332" i="66"/>
  <c r="M331" i="66"/>
  <c r="M330" i="66"/>
  <c r="M329" i="66"/>
  <c r="M328" i="66"/>
  <c r="M327" i="66"/>
  <c r="M326" i="66"/>
  <c r="L332" i="66"/>
  <c r="L331" i="66"/>
  <c r="L330" i="66"/>
  <c r="L329" i="66"/>
  <c r="L328" i="66"/>
  <c r="L327" i="66"/>
  <c r="L326" i="66"/>
  <c r="K332" i="66"/>
  <c r="K331" i="66"/>
  <c r="K330" i="66"/>
  <c r="K329" i="66"/>
  <c r="K328" i="66"/>
  <c r="K327" i="66"/>
  <c r="K326" i="66"/>
  <c r="J332" i="66"/>
  <c r="J331" i="66"/>
  <c r="J330" i="66"/>
  <c r="J329" i="66"/>
  <c r="J328" i="66"/>
  <c r="J327" i="66"/>
  <c r="J326" i="66"/>
  <c r="I332" i="66"/>
  <c r="I331" i="66"/>
  <c r="I330" i="66"/>
  <c r="I329" i="66"/>
  <c r="I328" i="66"/>
  <c r="I327" i="66"/>
  <c r="I326" i="66"/>
  <c r="H332" i="66"/>
  <c r="H331" i="66"/>
  <c r="H330" i="66"/>
  <c r="H329" i="66"/>
  <c r="H328" i="66"/>
  <c r="H327" i="66"/>
  <c r="H326" i="66"/>
  <c r="G332" i="66"/>
  <c r="G331" i="66"/>
  <c r="G330" i="66"/>
  <c r="G329" i="66"/>
  <c r="G328" i="66"/>
  <c r="G327" i="66"/>
  <c r="G326" i="66"/>
  <c r="F332" i="66"/>
  <c r="F331" i="66"/>
  <c r="F330" i="66"/>
  <c r="F329" i="66"/>
  <c r="F328" i="66"/>
  <c r="F327" i="66"/>
  <c r="F326" i="66"/>
  <c r="E332" i="66"/>
  <c r="E331" i="66"/>
  <c r="E330" i="66"/>
  <c r="E329" i="66"/>
  <c r="E328" i="66"/>
  <c r="E327" i="66"/>
  <c r="E326" i="66"/>
  <c r="D332" i="66"/>
  <c r="D331" i="66"/>
  <c r="D330" i="66"/>
  <c r="D329" i="66"/>
  <c r="D328" i="66"/>
  <c r="D327" i="66"/>
  <c r="D319" i="66"/>
  <c r="S325" i="66"/>
  <c r="S324" i="66"/>
  <c r="S323" i="66"/>
  <c r="S322" i="66"/>
  <c r="S321" i="66"/>
  <c r="S320" i="66"/>
  <c r="S319" i="66"/>
  <c r="R325" i="66"/>
  <c r="R324" i="66"/>
  <c r="R323" i="66"/>
  <c r="R322" i="66"/>
  <c r="R321" i="66"/>
  <c r="R320" i="66"/>
  <c r="R319" i="66"/>
  <c r="Q325" i="66"/>
  <c r="Q324" i="66"/>
  <c r="Q323" i="66"/>
  <c r="Q322" i="66"/>
  <c r="Q321" i="66"/>
  <c r="Q320" i="66"/>
  <c r="Q319" i="66"/>
  <c r="P325" i="66"/>
  <c r="P324" i="66"/>
  <c r="P323" i="66"/>
  <c r="P322" i="66"/>
  <c r="P321" i="66"/>
  <c r="P320" i="66"/>
  <c r="P319" i="66"/>
  <c r="O325" i="66"/>
  <c r="O324" i="66"/>
  <c r="O323" i="66"/>
  <c r="O322" i="66"/>
  <c r="O321" i="66"/>
  <c r="O320" i="66"/>
  <c r="O319" i="66"/>
  <c r="N325" i="66"/>
  <c r="N324" i="66"/>
  <c r="N323" i="66"/>
  <c r="N322" i="66"/>
  <c r="N321" i="66"/>
  <c r="N320" i="66"/>
  <c r="N319" i="66"/>
  <c r="M325" i="66"/>
  <c r="M324" i="66"/>
  <c r="M323" i="66"/>
  <c r="M322" i="66"/>
  <c r="M321" i="66"/>
  <c r="M320" i="66"/>
  <c r="M319" i="66"/>
  <c r="L325" i="66"/>
  <c r="L324" i="66"/>
  <c r="L323" i="66"/>
  <c r="L322" i="66"/>
  <c r="L321" i="66"/>
  <c r="L320" i="66"/>
  <c r="L319" i="66"/>
  <c r="K325" i="66"/>
  <c r="K324" i="66"/>
  <c r="K323" i="66"/>
  <c r="K322" i="66"/>
  <c r="K321" i="66"/>
  <c r="K320" i="66"/>
  <c r="K319" i="66"/>
  <c r="J325" i="66"/>
  <c r="J324" i="66"/>
  <c r="J323" i="66"/>
  <c r="J322" i="66"/>
  <c r="J321" i="66"/>
  <c r="J320" i="66"/>
  <c r="J319" i="66"/>
  <c r="I325" i="66"/>
  <c r="I324" i="66"/>
  <c r="I323" i="66"/>
  <c r="I322" i="66"/>
  <c r="I321" i="66"/>
  <c r="I320" i="66"/>
  <c r="I319" i="66"/>
  <c r="H325" i="66"/>
  <c r="H324" i="66"/>
  <c r="H323" i="66"/>
  <c r="H322" i="66"/>
  <c r="H321" i="66"/>
  <c r="H320" i="66"/>
  <c r="H319" i="66"/>
  <c r="G325" i="66"/>
  <c r="G324" i="66"/>
  <c r="G323" i="66"/>
  <c r="G322" i="66"/>
  <c r="G321" i="66"/>
  <c r="G320" i="66"/>
  <c r="G319" i="66"/>
  <c r="F325" i="66"/>
  <c r="F324" i="66"/>
  <c r="F323" i="66"/>
  <c r="F322" i="66"/>
  <c r="F321" i="66"/>
  <c r="F320" i="66"/>
  <c r="F319" i="66"/>
  <c r="E325" i="66"/>
  <c r="E324" i="66"/>
  <c r="E323" i="66"/>
  <c r="E322" i="66"/>
  <c r="E321" i="66"/>
  <c r="E320" i="66"/>
  <c r="E319" i="66"/>
  <c r="D325" i="66"/>
  <c r="D324" i="66"/>
  <c r="D323" i="66"/>
  <c r="D322" i="66"/>
  <c r="D321" i="66"/>
  <c r="D320" i="66"/>
  <c r="D312" i="66"/>
  <c r="S318" i="66"/>
  <c r="S317" i="66"/>
  <c r="S316" i="66"/>
  <c r="S315" i="66"/>
  <c r="S314" i="66"/>
  <c r="S313" i="66"/>
  <c r="S312" i="66"/>
  <c r="R318" i="66"/>
  <c r="R317" i="66"/>
  <c r="R316" i="66"/>
  <c r="R315" i="66"/>
  <c r="R314" i="66"/>
  <c r="R313" i="66"/>
  <c r="R312" i="66"/>
  <c r="Q318" i="66"/>
  <c r="Q317" i="66"/>
  <c r="Q316" i="66"/>
  <c r="Q315" i="66"/>
  <c r="Q314" i="66"/>
  <c r="Q313" i="66"/>
  <c r="Q312" i="66"/>
  <c r="P318" i="66"/>
  <c r="P317" i="66"/>
  <c r="P316" i="66"/>
  <c r="P315" i="66"/>
  <c r="P314" i="66"/>
  <c r="P313" i="66"/>
  <c r="P312" i="66"/>
  <c r="O318" i="66"/>
  <c r="O317" i="66"/>
  <c r="O316" i="66"/>
  <c r="O315" i="66"/>
  <c r="O314" i="66"/>
  <c r="O313" i="66"/>
  <c r="O312" i="66"/>
  <c r="N318" i="66"/>
  <c r="N317" i="66"/>
  <c r="N316" i="66"/>
  <c r="N315" i="66"/>
  <c r="N314" i="66"/>
  <c r="N313" i="66"/>
  <c r="N312" i="66"/>
  <c r="M318" i="66"/>
  <c r="M317" i="66"/>
  <c r="M316" i="66"/>
  <c r="M315" i="66"/>
  <c r="M314" i="66"/>
  <c r="M313" i="66"/>
  <c r="M312" i="66"/>
  <c r="L318" i="66"/>
  <c r="L317" i="66"/>
  <c r="L316" i="66"/>
  <c r="L315" i="66"/>
  <c r="L314" i="66"/>
  <c r="L313" i="66"/>
  <c r="L312" i="66"/>
  <c r="K318" i="66"/>
  <c r="K317" i="66"/>
  <c r="K316" i="66"/>
  <c r="K315" i="66"/>
  <c r="K314" i="66"/>
  <c r="K313" i="66"/>
  <c r="K312" i="66"/>
  <c r="J318" i="66"/>
  <c r="J317" i="66"/>
  <c r="J316" i="66"/>
  <c r="J315" i="66"/>
  <c r="J314" i="66"/>
  <c r="J313" i="66"/>
  <c r="J312" i="66"/>
  <c r="I318" i="66"/>
  <c r="I317" i="66"/>
  <c r="I316" i="66"/>
  <c r="I315" i="66"/>
  <c r="I314" i="66"/>
  <c r="I313" i="66"/>
  <c r="I312" i="66"/>
  <c r="H318" i="66"/>
  <c r="H317" i="66"/>
  <c r="H316" i="66"/>
  <c r="H315" i="66"/>
  <c r="H314" i="66"/>
  <c r="H313" i="66"/>
  <c r="H312" i="66"/>
  <c r="G318" i="66"/>
  <c r="G317" i="66"/>
  <c r="G316" i="66"/>
  <c r="G315" i="66"/>
  <c r="G314" i="66"/>
  <c r="G313" i="66"/>
  <c r="G312" i="66"/>
  <c r="F318" i="66"/>
  <c r="F317" i="66"/>
  <c r="F316" i="66"/>
  <c r="F315" i="66"/>
  <c r="F314" i="66"/>
  <c r="F313" i="66"/>
  <c r="F312" i="66"/>
  <c r="E318" i="66"/>
  <c r="E317" i="66"/>
  <c r="E316" i="66"/>
  <c r="E315" i="66"/>
  <c r="E314" i="66"/>
  <c r="E313" i="66"/>
  <c r="E312" i="66"/>
  <c r="D318" i="66"/>
  <c r="D317" i="66"/>
  <c r="D316" i="66"/>
  <c r="D315" i="66"/>
  <c r="D314" i="66"/>
  <c r="D313" i="66"/>
  <c r="D305" i="66"/>
  <c r="S311" i="66"/>
  <c r="S310" i="66"/>
  <c r="S309" i="66"/>
  <c r="S308" i="66"/>
  <c r="S307" i="66"/>
  <c r="S306" i="66"/>
  <c r="S305" i="66"/>
  <c r="R311" i="66"/>
  <c r="R310" i="66"/>
  <c r="R309" i="66"/>
  <c r="R308" i="66"/>
  <c r="R307" i="66"/>
  <c r="R306" i="66"/>
  <c r="R305" i="66"/>
  <c r="Q311" i="66"/>
  <c r="Q310" i="66"/>
  <c r="Q309" i="66"/>
  <c r="Q308" i="66"/>
  <c r="Q307" i="66"/>
  <c r="Q306" i="66"/>
  <c r="Q305" i="66"/>
  <c r="P311" i="66"/>
  <c r="P310" i="66"/>
  <c r="P309" i="66"/>
  <c r="P308" i="66"/>
  <c r="P307" i="66"/>
  <c r="P306" i="66"/>
  <c r="P305" i="66"/>
  <c r="O311" i="66"/>
  <c r="O310" i="66"/>
  <c r="O309" i="66"/>
  <c r="O308" i="66"/>
  <c r="O307" i="66"/>
  <c r="O306" i="66"/>
  <c r="O305" i="66"/>
  <c r="N311" i="66"/>
  <c r="N310" i="66"/>
  <c r="N309" i="66"/>
  <c r="N308" i="66"/>
  <c r="N307" i="66"/>
  <c r="N306" i="66"/>
  <c r="N305" i="66"/>
  <c r="M311" i="66"/>
  <c r="M310" i="66"/>
  <c r="M309" i="66"/>
  <c r="M308" i="66"/>
  <c r="M307" i="66"/>
  <c r="M306" i="66"/>
  <c r="M305" i="66"/>
  <c r="L311" i="66"/>
  <c r="L310" i="66"/>
  <c r="L309" i="66"/>
  <c r="L308" i="66"/>
  <c r="L307" i="66"/>
  <c r="L306" i="66"/>
  <c r="L305" i="66"/>
  <c r="K311" i="66"/>
  <c r="K310" i="66"/>
  <c r="K309" i="66"/>
  <c r="K308" i="66"/>
  <c r="K307" i="66"/>
  <c r="K306" i="66"/>
  <c r="K305" i="66"/>
  <c r="J311" i="66"/>
  <c r="J310" i="66"/>
  <c r="J309" i="66"/>
  <c r="J308" i="66"/>
  <c r="J307" i="66"/>
  <c r="J306" i="66"/>
  <c r="J305" i="66"/>
  <c r="I311" i="66"/>
  <c r="I310" i="66"/>
  <c r="I309" i="66"/>
  <c r="I308" i="66"/>
  <c r="I307" i="66"/>
  <c r="I306" i="66"/>
  <c r="I305" i="66"/>
  <c r="H311" i="66"/>
  <c r="H310" i="66"/>
  <c r="H309" i="66"/>
  <c r="H308" i="66"/>
  <c r="H307" i="66"/>
  <c r="H306" i="66"/>
  <c r="H305" i="66"/>
  <c r="G311" i="66"/>
  <c r="G310" i="66"/>
  <c r="G309" i="66"/>
  <c r="G308" i="66"/>
  <c r="G307" i="66"/>
  <c r="G306" i="66"/>
  <c r="G305" i="66"/>
  <c r="F311" i="66"/>
  <c r="F310" i="66"/>
  <c r="F309" i="66"/>
  <c r="F308" i="66"/>
  <c r="F307" i="66"/>
  <c r="F306" i="66"/>
  <c r="F305" i="66"/>
  <c r="E311" i="66"/>
  <c r="E310" i="66"/>
  <c r="E309" i="66"/>
  <c r="E308" i="66"/>
  <c r="E307" i="66"/>
  <c r="E306" i="66"/>
  <c r="E305" i="66"/>
  <c r="D311" i="66"/>
  <c r="D310" i="66"/>
  <c r="D309" i="66"/>
  <c r="D308" i="66"/>
  <c r="D307" i="66"/>
  <c r="D306" i="66"/>
  <c r="D298" i="66"/>
  <c r="S304" i="66"/>
  <c r="S303" i="66"/>
  <c r="S302" i="66"/>
  <c r="S301" i="66"/>
  <c r="S300" i="66"/>
  <c r="S299" i="66"/>
  <c r="S298" i="66"/>
  <c r="R304" i="66"/>
  <c r="R303" i="66"/>
  <c r="R302" i="66"/>
  <c r="R301" i="66"/>
  <c r="R300" i="66"/>
  <c r="R299" i="66"/>
  <c r="R298" i="66"/>
  <c r="Q304" i="66"/>
  <c r="Q303" i="66"/>
  <c r="Q302" i="66"/>
  <c r="Q301" i="66"/>
  <c r="Q300" i="66"/>
  <c r="Q299" i="66"/>
  <c r="Q298" i="66"/>
  <c r="P304" i="66"/>
  <c r="P303" i="66"/>
  <c r="P302" i="66"/>
  <c r="P301" i="66"/>
  <c r="P300" i="66"/>
  <c r="P299" i="66"/>
  <c r="P298" i="66"/>
  <c r="O304" i="66"/>
  <c r="O303" i="66"/>
  <c r="O302" i="66"/>
  <c r="O301" i="66"/>
  <c r="O300" i="66"/>
  <c r="O299" i="66"/>
  <c r="O298" i="66"/>
  <c r="N304" i="66"/>
  <c r="N303" i="66"/>
  <c r="N302" i="66"/>
  <c r="N301" i="66"/>
  <c r="N300" i="66"/>
  <c r="N299" i="66"/>
  <c r="N298" i="66"/>
  <c r="M304" i="66"/>
  <c r="M303" i="66"/>
  <c r="M302" i="66"/>
  <c r="M301" i="66"/>
  <c r="M300" i="66"/>
  <c r="M299" i="66"/>
  <c r="M298" i="66"/>
  <c r="L304" i="66"/>
  <c r="L303" i="66"/>
  <c r="L302" i="66"/>
  <c r="L301" i="66"/>
  <c r="L300" i="66"/>
  <c r="L299" i="66"/>
  <c r="L298" i="66"/>
  <c r="K304" i="66"/>
  <c r="K303" i="66"/>
  <c r="K302" i="66"/>
  <c r="K301" i="66"/>
  <c r="K300" i="66"/>
  <c r="K299" i="66"/>
  <c r="K298" i="66"/>
  <c r="J304" i="66"/>
  <c r="J303" i="66"/>
  <c r="J302" i="66"/>
  <c r="J301" i="66"/>
  <c r="J300" i="66"/>
  <c r="J299" i="66"/>
  <c r="J298" i="66"/>
  <c r="I304" i="66"/>
  <c r="I303" i="66"/>
  <c r="I302" i="66"/>
  <c r="I301" i="66"/>
  <c r="I300" i="66"/>
  <c r="I299" i="66"/>
  <c r="I298" i="66"/>
  <c r="H304" i="66"/>
  <c r="H303" i="66"/>
  <c r="H302" i="66"/>
  <c r="H301" i="66"/>
  <c r="H300" i="66"/>
  <c r="H299" i="66"/>
  <c r="H298" i="66"/>
  <c r="G304" i="66"/>
  <c r="G303" i="66"/>
  <c r="G302" i="66"/>
  <c r="G301" i="66"/>
  <c r="G300" i="66"/>
  <c r="G299" i="66"/>
  <c r="G298" i="66"/>
  <c r="F304" i="66"/>
  <c r="F303" i="66"/>
  <c r="F302" i="66"/>
  <c r="F301" i="66"/>
  <c r="F300" i="66"/>
  <c r="F299" i="66"/>
  <c r="F298" i="66"/>
  <c r="E304" i="66"/>
  <c r="E303" i="66"/>
  <c r="E302" i="66"/>
  <c r="E301" i="66"/>
  <c r="E300" i="66"/>
  <c r="E299" i="66"/>
  <c r="E298" i="66"/>
  <c r="D304" i="66"/>
  <c r="D303" i="66"/>
  <c r="D302" i="66"/>
  <c r="D301" i="66"/>
  <c r="D300" i="66"/>
  <c r="D299" i="66"/>
  <c r="D291" i="66"/>
  <c r="S297" i="66"/>
  <c r="S296" i="66"/>
  <c r="S295" i="66"/>
  <c r="S294" i="66"/>
  <c r="S293" i="66"/>
  <c r="S292" i="66"/>
  <c r="S291" i="66"/>
  <c r="R297" i="66"/>
  <c r="R296" i="66"/>
  <c r="R295" i="66"/>
  <c r="R294" i="66"/>
  <c r="R293" i="66"/>
  <c r="R292" i="66"/>
  <c r="R291" i="66"/>
  <c r="Q297" i="66"/>
  <c r="Q296" i="66"/>
  <c r="Q295" i="66"/>
  <c r="Q294" i="66"/>
  <c r="Q293" i="66"/>
  <c r="Q292" i="66"/>
  <c r="Q291" i="66"/>
  <c r="P297" i="66"/>
  <c r="P296" i="66"/>
  <c r="P295" i="66"/>
  <c r="P294" i="66"/>
  <c r="P293" i="66"/>
  <c r="P292" i="66"/>
  <c r="P291" i="66"/>
  <c r="O297" i="66"/>
  <c r="O296" i="66"/>
  <c r="O295" i="66"/>
  <c r="O294" i="66"/>
  <c r="O293" i="66"/>
  <c r="O292" i="66"/>
  <c r="O291" i="66"/>
  <c r="N297" i="66"/>
  <c r="N296" i="66"/>
  <c r="N295" i="66"/>
  <c r="N294" i="66"/>
  <c r="N293" i="66"/>
  <c r="N292" i="66"/>
  <c r="N291" i="66"/>
  <c r="M297" i="66"/>
  <c r="M296" i="66"/>
  <c r="M295" i="66"/>
  <c r="M294" i="66"/>
  <c r="M293" i="66"/>
  <c r="M292" i="66"/>
  <c r="M291" i="66"/>
  <c r="L297" i="66"/>
  <c r="L296" i="66"/>
  <c r="L295" i="66"/>
  <c r="L294" i="66"/>
  <c r="L293" i="66"/>
  <c r="L292" i="66"/>
  <c r="L291" i="66"/>
  <c r="K297" i="66"/>
  <c r="K296" i="66"/>
  <c r="K295" i="66"/>
  <c r="K294" i="66"/>
  <c r="K293" i="66"/>
  <c r="K292" i="66"/>
  <c r="K291" i="66"/>
  <c r="J297" i="66"/>
  <c r="J296" i="66"/>
  <c r="J295" i="66"/>
  <c r="J294" i="66"/>
  <c r="J293" i="66"/>
  <c r="J292" i="66"/>
  <c r="J291" i="66"/>
  <c r="I297" i="66"/>
  <c r="I296" i="66"/>
  <c r="I295" i="66"/>
  <c r="I294" i="66"/>
  <c r="I293" i="66"/>
  <c r="I292" i="66"/>
  <c r="I291" i="66"/>
  <c r="H297" i="66"/>
  <c r="H296" i="66"/>
  <c r="H295" i="66"/>
  <c r="H294" i="66"/>
  <c r="H293" i="66"/>
  <c r="H292" i="66"/>
  <c r="H291" i="66"/>
  <c r="G297" i="66"/>
  <c r="G296" i="66"/>
  <c r="G295" i="66"/>
  <c r="G294" i="66"/>
  <c r="G293" i="66"/>
  <c r="G292" i="66"/>
  <c r="G291" i="66"/>
  <c r="F297" i="66"/>
  <c r="F296" i="66"/>
  <c r="F295" i="66"/>
  <c r="F294" i="66"/>
  <c r="F293" i="66"/>
  <c r="F292" i="66"/>
  <c r="F291" i="66"/>
  <c r="E297" i="66"/>
  <c r="E296" i="66"/>
  <c r="E295" i="66"/>
  <c r="E294" i="66"/>
  <c r="E293" i="66"/>
  <c r="E292" i="66"/>
  <c r="E291" i="66"/>
  <c r="D297" i="66"/>
  <c r="D296" i="66"/>
  <c r="D295" i="66"/>
  <c r="D294" i="66"/>
  <c r="D293" i="66"/>
  <c r="D292" i="66"/>
  <c r="D284" i="66"/>
  <c r="S290" i="66"/>
  <c r="S289" i="66"/>
  <c r="S288" i="66"/>
  <c r="S287" i="66"/>
  <c r="S286" i="66"/>
  <c r="S285" i="66"/>
  <c r="S284" i="66"/>
  <c r="R290" i="66"/>
  <c r="R289" i="66"/>
  <c r="R288" i="66"/>
  <c r="R287" i="66"/>
  <c r="R286" i="66"/>
  <c r="R285" i="66"/>
  <c r="R284" i="66"/>
  <c r="Q290" i="66"/>
  <c r="Q289" i="66"/>
  <c r="Q288" i="66"/>
  <c r="Q287" i="66"/>
  <c r="Q286" i="66"/>
  <c r="Q285" i="66"/>
  <c r="Q284" i="66"/>
  <c r="P290" i="66"/>
  <c r="P289" i="66"/>
  <c r="P288" i="66"/>
  <c r="P287" i="66"/>
  <c r="P286" i="66"/>
  <c r="P285" i="66"/>
  <c r="P284" i="66"/>
  <c r="O290" i="66"/>
  <c r="O289" i="66"/>
  <c r="O288" i="66"/>
  <c r="O287" i="66"/>
  <c r="O286" i="66"/>
  <c r="O285" i="66"/>
  <c r="O284" i="66"/>
  <c r="N290" i="66"/>
  <c r="N289" i="66"/>
  <c r="N288" i="66"/>
  <c r="N287" i="66"/>
  <c r="N286" i="66"/>
  <c r="N285" i="66"/>
  <c r="N284" i="66"/>
  <c r="M290" i="66"/>
  <c r="M289" i="66"/>
  <c r="M288" i="66"/>
  <c r="M287" i="66"/>
  <c r="M286" i="66"/>
  <c r="M285" i="66"/>
  <c r="M284" i="66"/>
  <c r="L290" i="66"/>
  <c r="L289" i="66"/>
  <c r="L288" i="66"/>
  <c r="L287" i="66"/>
  <c r="L286" i="66"/>
  <c r="L285" i="66"/>
  <c r="L284" i="66"/>
  <c r="K290" i="66"/>
  <c r="K289" i="66"/>
  <c r="K288" i="66"/>
  <c r="K287" i="66"/>
  <c r="K286" i="66"/>
  <c r="K285" i="66"/>
  <c r="K284" i="66"/>
  <c r="J290" i="66"/>
  <c r="J289" i="66"/>
  <c r="J288" i="66"/>
  <c r="J287" i="66"/>
  <c r="J286" i="66"/>
  <c r="J285" i="66"/>
  <c r="J284" i="66"/>
  <c r="I290" i="66"/>
  <c r="I289" i="66"/>
  <c r="I288" i="66"/>
  <c r="I287" i="66"/>
  <c r="I286" i="66"/>
  <c r="I285" i="66"/>
  <c r="I284" i="66"/>
  <c r="H290" i="66"/>
  <c r="H289" i="66"/>
  <c r="H288" i="66"/>
  <c r="H287" i="66"/>
  <c r="H286" i="66"/>
  <c r="H285" i="66"/>
  <c r="H284" i="66"/>
  <c r="G290" i="66"/>
  <c r="G289" i="66"/>
  <c r="G288" i="66"/>
  <c r="G287" i="66"/>
  <c r="G286" i="66"/>
  <c r="G285" i="66"/>
  <c r="G284" i="66"/>
  <c r="F290" i="66"/>
  <c r="F289" i="66"/>
  <c r="F288" i="66"/>
  <c r="F287" i="66"/>
  <c r="F286" i="66"/>
  <c r="F285" i="66"/>
  <c r="F284" i="66"/>
  <c r="E290" i="66"/>
  <c r="E289" i="66"/>
  <c r="E288" i="66"/>
  <c r="E287" i="66"/>
  <c r="E286" i="66"/>
  <c r="E285" i="66"/>
  <c r="E284" i="66"/>
  <c r="D290" i="66"/>
  <c r="D289" i="66"/>
  <c r="D288" i="66"/>
  <c r="D287" i="66"/>
  <c r="D286" i="66"/>
  <c r="D285" i="66"/>
  <c r="D277" i="66"/>
  <c r="S283" i="66"/>
  <c r="S282" i="66"/>
  <c r="S281" i="66"/>
  <c r="S280" i="66"/>
  <c r="S279" i="66"/>
  <c r="S278" i="66"/>
  <c r="S277" i="66"/>
  <c r="R283" i="66"/>
  <c r="R282" i="66"/>
  <c r="R281" i="66"/>
  <c r="R280" i="66"/>
  <c r="R279" i="66"/>
  <c r="R278" i="66"/>
  <c r="R277" i="66"/>
  <c r="Q283" i="66"/>
  <c r="Q282" i="66"/>
  <c r="Q281" i="66"/>
  <c r="Q280" i="66"/>
  <c r="Q279" i="66"/>
  <c r="Q278" i="66"/>
  <c r="Q277" i="66"/>
  <c r="P283" i="66"/>
  <c r="P282" i="66"/>
  <c r="P281" i="66"/>
  <c r="P280" i="66"/>
  <c r="P279" i="66"/>
  <c r="P278" i="66"/>
  <c r="P277" i="66"/>
  <c r="O283" i="66"/>
  <c r="O282" i="66"/>
  <c r="O281" i="66"/>
  <c r="O280" i="66"/>
  <c r="O279" i="66"/>
  <c r="O278" i="66"/>
  <c r="O277" i="66"/>
  <c r="N283" i="66"/>
  <c r="N282" i="66"/>
  <c r="N281" i="66"/>
  <c r="N280" i="66"/>
  <c r="N279" i="66"/>
  <c r="N278" i="66"/>
  <c r="N277" i="66"/>
  <c r="M283" i="66"/>
  <c r="M282" i="66"/>
  <c r="M281" i="66"/>
  <c r="M280" i="66"/>
  <c r="M279" i="66"/>
  <c r="M278" i="66"/>
  <c r="M277" i="66"/>
  <c r="L283" i="66"/>
  <c r="L282" i="66"/>
  <c r="L281" i="66"/>
  <c r="L280" i="66"/>
  <c r="L279" i="66"/>
  <c r="L278" i="66"/>
  <c r="L277" i="66"/>
  <c r="K283" i="66"/>
  <c r="K282" i="66"/>
  <c r="K281" i="66"/>
  <c r="K280" i="66"/>
  <c r="K279" i="66"/>
  <c r="K278" i="66"/>
  <c r="K277" i="66"/>
  <c r="J283" i="66"/>
  <c r="J282" i="66"/>
  <c r="J281" i="66"/>
  <c r="J280" i="66"/>
  <c r="J279" i="66"/>
  <c r="J278" i="66"/>
  <c r="J277" i="66"/>
  <c r="I283" i="66"/>
  <c r="I282" i="66"/>
  <c r="I281" i="66"/>
  <c r="I280" i="66"/>
  <c r="I279" i="66"/>
  <c r="I278" i="66"/>
  <c r="I277" i="66"/>
  <c r="H283" i="66"/>
  <c r="H282" i="66"/>
  <c r="H281" i="66"/>
  <c r="H280" i="66"/>
  <c r="H279" i="66"/>
  <c r="H278" i="66"/>
  <c r="H277" i="66"/>
  <c r="G283" i="66"/>
  <c r="G282" i="66"/>
  <c r="G281" i="66"/>
  <c r="G280" i="66"/>
  <c r="G279" i="66"/>
  <c r="G278" i="66"/>
  <c r="G277" i="66"/>
  <c r="F283" i="66"/>
  <c r="F282" i="66"/>
  <c r="F281" i="66"/>
  <c r="F280" i="66"/>
  <c r="F279" i="66"/>
  <c r="F278" i="66"/>
  <c r="F277" i="66"/>
  <c r="E283" i="66"/>
  <c r="E282" i="66"/>
  <c r="E281" i="66"/>
  <c r="E280" i="66"/>
  <c r="E279" i="66"/>
  <c r="E278" i="66"/>
  <c r="E277" i="66"/>
  <c r="D283" i="66"/>
  <c r="D282" i="66"/>
  <c r="D281" i="66"/>
  <c r="D280" i="66"/>
  <c r="D279" i="66"/>
  <c r="D278" i="66"/>
  <c r="D270" i="66"/>
  <c r="S276" i="66"/>
  <c r="S275" i="66"/>
  <c r="S274" i="66"/>
  <c r="S273" i="66"/>
  <c r="S272" i="66"/>
  <c r="S271" i="66"/>
  <c r="S270" i="66"/>
  <c r="R276" i="66"/>
  <c r="R275" i="66"/>
  <c r="R274" i="66"/>
  <c r="R273" i="66"/>
  <c r="R272" i="66"/>
  <c r="R271" i="66"/>
  <c r="R270" i="66"/>
  <c r="Q276" i="66"/>
  <c r="Q275" i="66"/>
  <c r="Q274" i="66"/>
  <c r="Q273" i="66"/>
  <c r="Q272" i="66"/>
  <c r="Q271" i="66"/>
  <c r="Q270" i="66"/>
  <c r="P276" i="66"/>
  <c r="P275" i="66"/>
  <c r="P274" i="66"/>
  <c r="P273" i="66"/>
  <c r="P272" i="66"/>
  <c r="P271" i="66"/>
  <c r="P270" i="66"/>
  <c r="O276" i="66"/>
  <c r="O275" i="66"/>
  <c r="O274" i="66"/>
  <c r="O273" i="66"/>
  <c r="O272" i="66"/>
  <c r="O271" i="66"/>
  <c r="O270" i="66"/>
  <c r="N276" i="66"/>
  <c r="N275" i="66"/>
  <c r="N274" i="66"/>
  <c r="N273" i="66"/>
  <c r="N272" i="66"/>
  <c r="N271" i="66"/>
  <c r="N270" i="66"/>
  <c r="M276" i="66"/>
  <c r="M275" i="66"/>
  <c r="M274" i="66"/>
  <c r="M273" i="66"/>
  <c r="M272" i="66"/>
  <c r="M271" i="66"/>
  <c r="M270" i="66"/>
  <c r="L276" i="66"/>
  <c r="L275" i="66"/>
  <c r="L274" i="66"/>
  <c r="L273" i="66"/>
  <c r="L272" i="66"/>
  <c r="L271" i="66"/>
  <c r="L270" i="66"/>
  <c r="K276" i="66"/>
  <c r="K275" i="66"/>
  <c r="K274" i="66"/>
  <c r="K273" i="66"/>
  <c r="K272" i="66"/>
  <c r="K271" i="66"/>
  <c r="K270" i="66"/>
  <c r="J276" i="66"/>
  <c r="J275" i="66"/>
  <c r="J274" i="66"/>
  <c r="J273" i="66"/>
  <c r="J272" i="66"/>
  <c r="J271" i="66"/>
  <c r="J270" i="66"/>
  <c r="I276" i="66"/>
  <c r="I275" i="66"/>
  <c r="I274" i="66"/>
  <c r="I273" i="66"/>
  <c r="I272" i="66"/>
  <c r="I271" i="66"/>
  <c r="I270" i="66"/>
  <c r="H276" i="66"/>
  <c r="H275" i="66"/>
  <c r="H274" i="66"/>
  <c r="H273" i="66"/>
  <c r="H272" i="66"/>
  <c r="H271" i="66"/>
  <c r="H270" i="66"/>
  <c r="G276" i="66"/>
  <c r="G275" i="66"/>
  <c r="G274" i="66"/>
  <c r="G273" i="66"/>
  <c r="G272" i="66"/>
  <c r="G271" i="66"/>
  <c r="G270" i="66"/>
  <c r="F276" i="66"/>
  <c r="F275" i="66"/>
  <c r="F274" i="66"/>
  <c r="F273" i="66"/>
  <c r="F272" i="66"/>
  <c r="F271" i="66"/>
  <c r="F270" i="66"/>
  <c r="E276" i="66"/>
  <c r="E275" i="66"/>
  <c r="E274" i="66"/>
  <c r="E273" i="66"/>
  <c r="E272" i="66"/>
  <c r="E271" i="66"/>
  <c r="E270" i="66"/>
  <c r="D276" i="66"/>
  <c r="D275" i="66"/>
  <c r="D274" i="66"/>
  <c r="D273" i="66"/>
  <c r="D272" i="66"/>
  <c r="D271" i="66"/>
  <c r="D263" i="66"/>
  <c r="S269" i="66"/>
  <c r="S268" i="66"/>
  <c r="S267" i="66"/>
  <c r="S266" i="66"/>
  <c r="S265" i="66"/>
  <c r="S264" i="66"/>
  <c r="S263" i="66"/>
  <c r="R269" i="66"/>
  <c r="R268" i="66"/>
  <c r="R267" i="66"/>
  <c r="R266" i="66"/>
  <c r="R265" i="66"/>
  <c r="R264" i="66"/>
  <c r="R263" i="66"/>
  <c r="Q269" i="66"/>
  <c r="Q268" i="66"/>
  <c r="Q267" i="66"/>
  <c r="Q266" i="66"/>
  <c r="Q265" i="66"/>
  <c r="Q264" i="66"/>
  <c r="Q263" i="66"/>
  <c r="P269" i="66"/>
  <c r="P268" i="66"/>
  <c r="P267" i="66"/>
  <c r="P266" i="66"/>
  <c r="P265" i="66"/>
  <c r="P264" i="66"/>
  <c r="P263" i="66"/>
  <c r="O269" i="66"/>
  <c r="O268" i="66"/>
  <c r="O267" i="66"/>
  <c r="O266" i="66"/>
  <c r="O265" i="66"/>
  <c r="O264" i="66"/>
  <c r="O263" i="66"/>
  <c r="N269" i="66"/>
  <c r="N268" i="66"/>
  <c r="N267" i="66"/>
  <c r="N266" i="66"/>
  <c r="N265" i="66"/>
  <c r="N264" i="66"/>
  <c r="N263" i="66"/>
  <c r="M269" i="66"/>
  <c r="M268" i="66"/>
  <c r="M267" i="66"/>
  <c r="M266" i="66"/>
  <c r="M265" i="66"/>
  <c r="M264" i="66"/>
  <c r="M263" i="66"/>
  <c r="L269" i="66"/>
  <c r="L268" i="66"/>
  <c r="L267" i="66"/>
  <c r="L266" i="66"/>
  <c r="L265" i="66"/>
  <c r="L264" i="66"/>
  <c r="L263" i="66"/>
  <c r="K269" i="66"/>
  <c r="K268" i="66"/>
  <c r="K267" i="66"/>
  <c r="K266" i="66"/>
  <c r="K265" i="66"/>
  <c r="K264" i="66"/>
  <c r="K263" i="66"/>
  <c r="J269" i="66"/>
  <c r="J268" i="66"/>
  <c r="J267" i="66"/>
  <c r="J266" i="66"/>
  <c r="J265" i="66"/>
  <c r="J264" i="66"/>
  <c r="J263" i="66"/>
  <c r="I269" i="66"/>
  <c r="I268" i="66"/>
  <c r="I267" i="66"/>
  <c r="I266" i="66"/>
  <c r="I265" i="66"/>
  <c r="I264" i="66"/>
  <c r="I263" i="66"/>
  <c r="H269" i="66"/>
  <c r="H268" i="66"/>
  <c r="H267" i="66"/>
  <c r="H266" i="66"/>
  <c r="H265" i="66"/>
  <c r="H264" i="66"/>
  <c r="H263" i="66"/>
  <c r="G269" i="66"/>
  <c r="G268" i="66"/>
  <c r="G267" i="66"/>
  <c r="G266" i="66"/>
  <c r="G265" i="66"/>
  <c r="G264" i="66"/>
  <c r="G263" i="66"/>
  <c r="F269" i="66"/>
  <c r="F268" i="66"/>
  <c r="F267" i="66"/>
  <c r="F266" i="66"/>
  <c r="F265" i="66"/>
  <c r="F264" i="66"/>
  <c r="F263" i="66"/>
  <c r="E269" i="66"/>
  <c r="E268" i="66"/>
  <c r="E267" i="66"/>
  <c r="E266" i="66"/>
  <c r="E265" i="66"/>
  <c r="E264" i="66"/>
  <c r="E263" i="66"/>
  <c r="D269" i="66"/>
  <c r="D268" i="66"/>
  <c r="D267" i="66"/>
  <c r="D266" i="66"/>
  <c r="D265" i="66"/>
  <c r="D264" i="66"/>
  <c r="D256" i="66"/>
  <c r="S262" i="66"/>
  <c r="S261" i="66"/>
  <c r="S260" i="66"/>
  <c r="S259" i="66"/>
  <c r="S258" i="66"/>
  <c r="S257" i="66"/>
  <c r="S256" i="66"/>
  <c r="R262" i="66"/>
  <c r="R261" i="66"/>
  <c r="R260" i="66"/>
  <c r="R259" i="66"/>
  <c r="R258" i="66"/>
  <c r="R257" i="66"/>
  <c r="R256" i="66"/>
  <c r="Q262" i="66"/>
  <c r="Q261" i="66"/>
  <c r="Q260" i="66"/>
  <c r="Q259" i="66"/>
  <c r="Q258" i="66"/>
  <c r="Q257" i="66"/>
  <c r="Q256" i="66"/>
  <c r="P262" i="66"/>
  <c r="P261" i="66"/>
  <c r="P260" i="66"/>
  <c r="P259" i="66"/>
  <c r="P258" i="66"/>
  <c r="P257" i="66"/>
  <c r="P256" i="66"/>
  <c r="O262" i="66"/>
  <c r="O261" i="66"/>
  <c r="O260" i="66"/>
  <c r="O259" i="66"/>
  <c r="O258" i="66"/>
  <c r="O257" i="66"/>
  <c r="O256" i="66"/>
  <c r="N262" i="66"/>
  <c r="N261" i="66"/>
  <c r="N260" i="66"/>
  <c r="N259" i="66"/>
  <c r="N258" i="66"/>
  <c r="N257" i="66"/>
  <c r="N256" i="66"/>
  <c r="M262" i="66"/>
  <c r="M261" i="66"/>
  <c r="M260" i="66"/>
  <c r="M259" i="66"/>
  <c r="M258" i="66"/>
  <c r="M257" i="66"/>
  <c r="M256" i="66"/>
  <c r="L262" i="66"/>
  <c r="L261" i="66"/>
  <c r="L260" i="66"/>
  <c r="L259" i="66"/>
  <c r="L258" i="66"/>
  <c r="L257" i="66"/>
  <c r="L256" i="66"/>
  <c r="K262" i="66"/>
  <c r="K261" i="66"/>
  <c r="K260" i="66"/>
  <c r="K259" i="66"/>
  <c r="K258" i="66"/>
  <c r="K257" i="66"/>
  <c r="K256" i="66"/>
  <c r="J262" i="66"/>
  <c r="J261" i="66"/>
  <c r="J260" i="66"/>
  <c r="J259" i="66"/>
  <c r="J258" i="66"/>
  <c r="J257" i="66"/>
  <c r="J256" i="66"/>
  <c r="I262" i="66"/>
  <c r="I261" i="66"/>
  <c r="I260" i="66"/>
  <c r="I259" i="66"/>
  <c r="I258" i="66"/>
  <c r="I257" i="66"/>
  <c r="I256" i="66"/>
  <c r="H262" i="66"/>
  <c r="H261" i="66"/>
  <c r="H260" i="66"/>
  <c r="H259" i="66"/>
  <c r="H258" i="66"/>
  <c r="H257" i="66"/>
  <c r="H256" i="66"/>
  <c r="G262" i="66"/>
  <c r="G261" i="66"/>
  <c r="G260" i="66"/>
  <c r="G259" i="66"/>
  <c r="G258" i="66"/>
  <c r="G257" i="66"/>
  <c r="G256" i="66"/>
  <c r="F262" i="66"/>
  <c r="F261" i="66"/>
  <c r="F260" i="66"/>
  <c r="F259" i="66"/>
  <c r="F258" i="66"/>
  <c r="F257" i="66"/>
  <c r="F256" i="66"/>
  <c r="E262" i="66"/>
  <c r="E261" i="66"/>
  <c r="E260" i="66"/>
  <c r="E259" i="66"/>
  <c r="E258" i="66"/>
  <c r="E257" i="66"/>
  <c r="E256" i="66"/>
  <c r="D262" i="66"/>
  <c r="D261" i="66"/>
  <c r="D260" i="66"/>
  <c r="D259" i="66"/>
  <c r="D258" i="66"/>
  <c r="D257" i="66"/>
  <c r="D249" i="66"/>
  <c r="S255" i="66"/>
  <c r="S254" i="66"/>
  <c r="S253" i="66"/>
  <c r="S252" i="66"/>
  <c r="S251" i="66"/>
  <c r="S250" i="66"/>
  <c r="S249" i="66"/>
  <c r="R255" i="66"/>
  <c r="R254" i="66"/>
  <c r="R253" i="66"/>
  <c r="R252" i="66"/>
  <c r="R251" i="66"/>
  <c r="R250" i="66"/>
  <c r="R249" i="66"/>
  <c r="Q255" i="66"/>
  <c r="Q254" i="66"/>
  <c r="Q253" i="66"/>
  <c r="Q252" i="66"/>
  <c r="Q251" i="66"/>
  <c r="Q250" i="66"/>
  <c r="Q249" i="66"/>
  <c r="P255" i="66"/>
  <c r="P254" i="66"/>
  <c r="P253" i="66"/>
  <c r="P252" i="66"/>
  <c r="P251" i="66"/>
  <c r="P250" i="66"/>
  <c r="P249" i="66"/>
  <c r="O255" i="66"/>
  <c r="O254" i="66"/>
  <c r="O253" i="66"/>
  <c r="O252" i="66"/>
  <c r="O251" i="66"/>
  <c r="O250" i="66"/>
  <c r="O249" i="66"/>
  <c r="N255" i="66"/>
  <c r="N254" i="66"/>
  <c r="N253" i="66"/>
  <c r="N252" i="66"/>
  <c r="N251" i="66"/>
  <c r="N250" i="66"/>
  <c r="N249" i="66"/>
  <c r="M255" i="66"/>
  <c r="M254" i="66"/>
  <c r="M253" i="66"/>
  <c r="M252" i="66"/>
  <c r="M251" i="66"/>
  <c r="M250" i="66"/>
  <c r="M249" i="66"/>
  <c r="L255" i="66"/>
  <c r="L254" i="66"/>
  <c r="L253" i="66"/>
  <c r="L252" i="66"/>
  <c r="L251" i="66"/>
  <c r="L250" i="66"/>
  <c r="L249" i="66"/>
  <c r="K255" i="66"/>
  <c r="K254" i="66"/>
  <c r="K253" i="66"/>
  <c r="K252" i="66"/>
  <c r="K251" i="66"/>
  <c r="K250" i="66"/>
  <c r="K249" i="66"/>
  <c r="J255" i="66"/>
  <c r="J254" i="66"/>
  <c r="J253" i="66"/>
  <c r="J252" i="66"/>
  <c r="J251" i="66"/>
  <c r="J250" i="66"/>
  <c r="J249" i="66"/>
  <c r="I255" i="66"/>
  <c r="I254" i="66"/>
  <c r="I253" i="66"/>
  <c r="I252" i="66"/>
  <c r="I251" i="66"/>
  <c r="I250" i="66"/>
  <c r="I249" i="66"/>
  <c r="H255" i="66"/>
  <c r="H254" i="66"/>
  <c r="H253" i="66"/>
  <c r="H252" i="66"/>
  <c r="H251" i="66"/>
  <c r="H250" i="66"/>
  <c r="H249" i="66"/>
  <c r="G255" i="66"/>
  <c r="G254" i="66"/>
  <c r="G253" i="66"/>
  <c r="G252" i="66"/>
  <c r="G251" i="66"/>
  <c r="G250" i="66"/>
  <c r="G249" i="66"/>
  <c r="F255" i="66"/>
  <c r="F254" i="66"/>
  <c r="F253" i="66"/>
  <c r="F252" i="66"/>
  <c r="F251" i="66"/>
  <c r="F250" i="66"/>
  <c r="F249" i="66"/>
  <c r="E255" i="66"/>
  <c r="E254" i="66"/>
  <c r="E253" i="66"/>
  <c r="E252" i="66"/>
  <c r="E251" i="66"/>
  <c r="E250" i="66"/>
  <c r="E249" i="66"/>
  <c r="D255" i="66"/>
  <c r="D254" i="66"/>
  <c r="D253" i="66"/>
  <c r="D252" i="66"/>
  <c r="D251" i="66"/>
  <c r="D250" i="66"/>
  <c r="D242" i="66"/>
  <c r="S248" i="66"/>
  <c r="S247" i="66"/>
  <c r="S246" i="66"/>
  <c r="S245" i="66"/>
  <c r="S244" i="66"/>
  <c r="S243" i="66"/>
  <c r="S242" i="66"/>
  <c r="R248" i="66"/>
  <c r="R247" i="66"/>
  <c r="R246" i="66"/>
  <c r="R245" i="66"/>
  <c r="R244" i="66"/>
  <c r="R243" i="66"/>
  <c r="R242" i="66"/>
  <c r="Q248" i="66"/>
  <c r="Q247" i="66"/>
  <c r="Q246" i="66"/>
  <c r="Q245" i="66"/>
  <c r="Q244" i="66"/>
  <c r="Q243" i="66"/>
  <c r="Q242" i="66"/>
  <c r="P248" i="66"/>
  <c r="P247" i="66"/>
  <c r="P246" i="66"/>
  <c r="P245" i="66"/>
  <c r="P244" i="66"/>
  <c r="P243" i="66"/>
  <c r="P242" i="66"/>
  <c r="O248" i="66"/>
  <c r="O247" i="66"/>
  <c r="O246" i="66"/>
  <c r="O245" i="66"/>
  <c r="O244" i="66"/>
  <c r="O243" i="66"/>
  <c r="O242" i="66"/>
  <c r="N248" i="66"/>
  <c r="N247" i="66"/>
  <c r="N246" i="66"/>
  <c r="N245" i="66"/>
  <c r="N244" i="66"/>
  <c r="N243" i="66"/>
  <c r="N242" i="66"/>
  <c r="M248" i="66"/>
  <c r="M247" i="66"/>
  <c r="M246" i="66"/>
  <c r="M245" i="66"/>
  <c r="M244" i="66"/>
  <c r="M243" i="66"/>
  <c r="M242" i="66"/>
  <c r="L248" i="66"/>
  <c r="L247" i="66"/>
  <c r="L246" i="66"/>
  <c r="L245" i="66"/>
  <c r="L244" i="66"/>
  <c r="L243" i="66"/>
  <c r="L242" i="66"/>
  <c r="K248" i="66"/>
  <c r="K247" i="66"/>
  <c r="K246" i="66"/>
  <c r="K245" i="66"/>
  <c r="K244" i="66"/>
  <c r="K243" i="66"/>
  <c r="K242" i="66"/>
  <c r="J248" i="66"/>
  <c r="J247" i="66"/>
  <c r="J246" i="66"/>
  <c r="J245" i="66"/>
  <c r="J244" i="66"/>
  <c r="J243" i="66"/>
  <c r="J242" i="66"/>
  <c r="I248" i="66"/>
  <c r="I247" i="66"/>
  <c r="I246" i="66"/>
  <c r="I245" i="66"/>
  <c r="I244" i="66"/>
  <c r="I243" i="66"/>
  <c r="I242" i="66"/>
  <c r="H248" i="66"/>
  <c r="H247" i="66"/>
  <c r="H246" i="66"/>
  <c r="H245" i="66"/>
  <c r="H244" i="66"/>
  <c r="H243" i="66"/>
  <c r="H242" i="66"/>
  <c r="G248" i="66"/>
  <c r="G247" i="66"/>
  <c r="G246" i="66"/>
  <c r="G245" i="66"/>
  <c r="G244" i="66"/>
  <c r="G243" i="66"/>
  <c r="G242" i="66"/>
  <c r="F248" i="66"/>
  <c r="F247" i="66"/>
  <c r="F246" i="66"/>
  <c r="F245" i="66"/>
  <c r="F244" i="66"/>
  <c r="F243" i="66"/>
  <c r="F242" i="66"/>
  <c r="E248" i="66"/>
  <c r="E247" i="66"/>
  <c r="E246" i="66"/>
  <c r="E245" i="66"/>
  <c r="E244" i="66"/>
  <c r="E243" i="66"/>
  <c r="E242" i="66"/>
  <c r="D248" i="66"/>
  <c r="D247" i="66"/>
  <c r="D246" i="66"/>
  <c r="D245" i="66"/>
  <c r="D244" i="66"/>
  <c r="D243" i="66"/>
  <c r="D235" i="66"/>
  <c r="S241" i="66"/>
  <c r="S240" i="66"/>
  <c r="S239" i="66"/>
  <c r="S238" i="66"/>
  <c r="S237" i="66"/>
  <c r="S236" i="66"/>
  <c r="S235" i="66"/>
  <c r="R241" i="66"/>
  <c r="R240" i="66"/>
  <c r="R239" i="66"/>
  <c r="R238" i="66"/>
  <c r="R237" i="66"/>
  <c r="R236" i="66"/>
  <c r="R235" i="66"/>
  <c r="Q241" i="66"/>
  <c r="Q240" i="66"/>
  <c r="Q239" i="66"/>
  <c r="Q238" i="66"/>
  <c r="Q237" i="66"/>
  <c r="Q236" i="66"/>
  <c r="Q235" i="66"/>
  <c r="P241" i="66"/>
  <c r="P240" i="66"/>
  <c r="P239" i="66"/>
  <c r="P238" i="66"/>
  <c r="P237" i="66"/>
  <c r="P236" i="66"/>
  <c r="P235" i="66"/>
  <c r="O241" i="66"/>
  <c r="O240" i="66"/>
  <c r="O239" i="66"/>
  <c r="O238" i="66"/>
  <c r="O237" i="66"/>
  <c r="O236" i="66"/>
  <c r="O235" i="66"/>
  <c r="N241" i="66"/>
  <c r="N240" i="66"/>
  <c r="N239" i="66"/>
  <c r="N238" i="66"/>
  <c r="N237" i="66"/>
  <c r="N236" i="66"/>
  <c r="N235" i="66"/>
  <c r="M241" i="66"/>
  <c r="M240" i="66"/>
  <c r="M239" i="66"/>
  <c r="M238" i="66"/>
  <c r="M237" i="66"/>
  <c r="M236" i="66"/>
  <c r="M235" i="66"/>
  <c r="L241" i="66"/>
  <c r="L240" i="66"/>
  <c r="L239" i="66"/>
  <c r="L238" i="66"/>
  <c r="L237" i="66"/>
  <c r="L236" i="66"/>
  <c r="L235" i="66"/>
  <c r="K241" i="66"/>
  <c r="K240" i="66"/>
  <c r="K239" i="66"/>
  <c r="K238" i="66"/>
  <c r="K237" i="66"/>
  <c r="K236" i="66"/>
  <c r="K235" i="66"/>
  <c r="J241" i="66"/>
  <c r="J240" i="66"/>
  <c r="J239" i="66"/>
  <c r="J238" i="66"/>
  <c r="J237" i="66"/>
  <c r="J236" i="66"/>
  <c r="J235" i="66"/>
  <c r="I241" i="66"/>
  <c r="I240" i="66"/>
  <c r="I239" i="66"/>
  <c r="I238" i="66"/>
  <c r="I237" i="66"/>
  <c r="I236" i="66"/>
  <c r="I235" i="66"/>
  <c r="H241" i="66"/>
  <c r="H240" i="66"/>
  <c r="H239" i="66"/>
  <c r="H238" i="66"/>
  <c r="H237" i="66"/>
  <c r="H236" i="66"/>
  <c r="H235" i="66"/>
  <c r="G241" i="66"/>
  <c r="G240" i="66"/>
  <c r="G239" i="66"/>
  <c r="G238" i="66"/>
  <c r="G237" i="66"/>
  <c r="G236" i="66"/>
  <c r="G235" i="66"/>
  <c r="F241" i="66"/>
  <c r="F240" i="66"/>
  <c r="F239" i="66"/>
  <c r="F238" i="66"/>
  <c r="F237" i="66"/>
  <c r="F236" i="66"/>
  <c r="F235" i="66"/>
  <c r="E241" i="66"/>
  <c r="E240" i="66"/>
  <c r="E239" i="66"/>
  <c r="E238" i="66"/>
  <c r="E237" i="66"/>
  <c r="E236" i="66"/>
  <c r="E235" i="66"/>
  <c r="D241" i="66"/>
  <c r="D240" i="66"/>
  <c r="D239" i="66"/>
  <c r="D238" i="66"/>
  <c r="D237" i="66"/>
  <c r="D236" i="66"/>
  <c r="D228" i="66"/>
  <c r="S234" i="66"/>
  <c r="S233" i="66"/>
  <c r="S232" i="66"/>
  <c r="S231" i="66"/>
  <c r="S230" i="66"/>
  <c r="S229" i="66"/>
  <c r="S228" i="66"/>
  <c r="R234" i="66"/>
  <c r="R233" i="66"/>
  <c r="R232" i="66"/>
  <c r="R231" i="66"/>
  <c r="R230" i="66"/>
  <c r="R229" i="66"/>
  <c r="R228" i="66"/>
  <c r="Q234" i="66"/>
  <c r="Q233" i="66"/>
  <c r="Q232" i="66"/>
  <c r="Q231" i="66"/>
  <c r="Q230" i="66"/>
  <c r="Q229" i="66"/>
  <c r="Q228" i="66"/>
  <c r="P234" i="66"/>
  <c r="P233" i="66"/>
  <c r="P232" i="66"/>
  <c r="P231" i="66"/>
  <c r="P230" i="66"/>
  <c r="P229" i="66"/>
  <c r="P228" i="66"/>
  <c r="O234" i="66"/>
  <c r="O233" i="66"/>
  <c r="O232" i="66"/>
  <c r="O231" i="66"/>
  <c r="O230" i="66"/>
  <c r="O229" i="66"/>
  <c r="O228" i="66"/>
  <c r="N234" i="66"/>
  <c r="N233" i="66"/>
  <c r="N232" i="66"/>
  <c r="N231" i="66"/>
  <c r="N230" i="66"/>
  <c r="N229" i="66"/>
  <c r="N228" i="66"/>
  <c r="M234" i="66"/>
  <c r="M233" i="66"/>
  <c r="M232" i="66"/>
  <c r="M231" i="66"/>
  <c r="M230" i="66"/>
  <c r="M229" i="66"/>
  <c r="M228" i="66"/>
  <c r="L234" i="66"/>
  <c r="L233" i="66"/>
  <c r="L232" i="66"/>
  <c r="L231" i="66"/>
  <c r="L230" i="66"/>
  <c r="L229" i="66"/>
  <c r="L228" i="66"/>
  <c r="K234" i="66"/>
  <c r="K233" i="66"/>
  <c r="K232" i="66"/>
  <c r="K231" i="66"/>
  <c r="K230" i="66"/>
  <c r="K229" i="66"/>
  <c r="K228" i="66"/>
  <c r="J234" i="66"/>
  <c r="J233" i="66"/>
  <c r="J232" i="66"/>
  <c r="J231" i="66"/>
  <c r="J230" i="66"/>
  <c r="J229" i="66"/>
  <c r="J228" i="66"/>
  <c r="I234" i="66"/>
  <c r="I233" i="66"/>
  <c r="I232" i="66"/>
  <c r="I231" i="66"/>
  <c r="I230" i="66"/>
  <c r="I229" i="66"/>
  <c r="I228" i="66"/>
  <c r="H234" i="66"/>
  <c r="H233" i="66"/>
  <c r="H232" i="66"/>
  <c r="H231" i="66"/>
  <c r="H230" i="66"/>
  <c r="H229" i="66"/>
  <c r="H228" i="66"/>
  <c r="G234" i="66"/>
  <c r="G233" i="66"/>
  <c r="G232" i="66"/>
  <c r="G231" i="66"/>
  <c r="G230" i="66"/>
  <c r="G229" i="66"/>
  <c r="G228" i="66"/>
  <c r="F234" i="66"/>
  <c r="F233" i="66"/>
  <c r="F232" i="66"/>
  <c r="F231" i="66"/>
  <c r="F230" i="66"/>
  <c r="F229" i="66"/>
  <c r="F228" i="66"/>
  <c r="E234" i="66"/>
  <c r="E233" i="66"/>
  <c r="E232" i="66"/>
  <c r="E231" i="66"/>
  <c r="E230" i="66"/>
  <c r="E229" i="66"/>
  <c r="E228" i="66"/>
  <c r="D234" i="66"/>
  <c r="D233" i="66"/>
  <c r="D232" i="66"/>
  <c r="D231" i="66"/>
  <c r="D230" i="66"/>
  <c r="D229" i="66"/>
  <c r="D221" i="66"/>
  <c r="S227" i="66"/>
  <c r="S226" i="66"/>
  <c r="S225" i="66"/>
  <c r="S224" i="66"/>
  <c r="S223" i="66"/>
  <c r="S222" i="66"/>
  <c r="S221" i="66"/>
  <c r="R227" i="66"/>
  <c r="R226" i="66"/>
  <c r="R225" i="66"/>
  <c r="R224" i="66"/>
  <c r="R223" i="66"/>
  <c r="R222" i="66"/>
  <c r="R221" i="66"/>
  <c r="Q227" i="66"/>
  <c r="Q226" i="66"/>
  <c r="Q225" i="66"/>
  <c r="Q224" i="66"/>
  <c r="Q223" i="66"/>
  <c r="Q222" i="66"/>
  <c r="Q221" i="66"/>
  <c r="P227" i="66"/>
  <c r="P226" i="66"/>
  <c r="P225" i="66"/>
  <c r="P224" i="66"/>
  <c r="P223" i="66"/>
  <c r="P222" i="66"/>
  <c r="P221" i="66"/>
  <c r="O227" i="66"/>
  <c r="O226" i="66"/>
  <c r="O225" i="66"/>
  <c r="O224" i="66"/>
  <c r="O223" i="66"/>
  <c r="O222" i="66"/>
  <c r="O221" i="66"/>
  <c r="N227" i="66"/>
  <c r="N226" i="66"/>
  <c r="N225" i="66"/>
  <c r="N224" i="66"/>
  <c r="N223" i="66"/>
  <c r="N222" i="66"/>
  <c r="N221" i="66"/>
  <c r="M227" i="66"/>
  <c r="M226" i="66"/>
  <c r="M225" i="66"/>
  <c r="M224" i="66"/>
  <c r="M223" i="66"/>
  <c r="M222" i="66"/>
  <c r="M221" i="66"/>
  <c r="L227" i="66"/>
  <c r="L226" i="66"/>
  <c r="L225" i="66"/>
  <c r="L224" i="66"/>
  <c r="L223" i="66"/>
  <c r="L222" i="66"/>
  <c r="L221" i="66"/>
  <c r="K227" i="66"/>
  <c r="K226" i="66"/>
  <c r="K225" i="66"/>
  <c r="K224" i="66"/>
  <c r="K223" i="66"/>
  <c r="K222" i="66"/>
  <c r="K221" i="66"/>
  <c r="J227" i="66"/>
  <c r="J226" i="66"/>
  <c r="J225" i="66"/>
  <c r="J224" i="66"/>
  <c r="J223" i="66"/>
  <c r="J222" i="66"/>
  <c r="J221" i="66"/>
  <c r="I227" i="66"/>
  <c r="I226" i="66"/>
  <c r="I225" i="66"/>
  <c r="I224" i="66"/>
  <c r="I223" i="66"/>
  <c r="I222" i="66"/>
  <c r="I221" i="66"/>
  <c r="H227" i="66"/>
  <c r="H226" i="66"/>
  <c r="H225" i="66"/>
  <c r="H224" i="66"/>
  <c r="H223" i="66"/>
  <c r="H222" i="66"/>
  <c r="H221" i="66"/>
  <c r="G227" i="66"/>
  <c r="G226" i="66"/>
  <c r="G225" i="66"/>
  <c r="G224" i="66"/>
  <c r="G223" i="66"/>
  <c r="G222" i="66"/>
  <c r="G221" i="66"/>
  <c r="F227" i="66"/>
  <c r="F226" i="66"/>
  <c r="F225" i="66"/>
  <c r="F224" i="66"/>
  <c r="F223" i="66"/>
  <c r="F222" i="66"/>
  <c r="F221" i="66"/>
  <c r="E227" i="66"/>
  <c r="E226" i="66"/>
  <c r="E225" i="66"/>
  <c r="E224" i="66"/>
  <c r="E223" i="66"/>
  <c r="E222" i="66"/>
  <c r="E221" i="66"/>
  <c r="D227" i="66"/>
  <c r="D226" i="66"/>
  <c r="D225" i="66"/>
  <c r="D224" i="66"/>
  <c r="D223" i="66"/>
  <c r="D222" i="66"/>
  <c r="D214" i="66"/>
  <c r="S220" i="66"/>
  <c r="S219" i="66"/>
  <c r="S218" i="66"/>
  <c r="S217" i="66"/>
  <c r="S216" i="66"/>
  <c r="S215" i="66"/>
  <c r="S214" i="66"/>
  <c r="R220" i="66"/>
  <c r="R219" i="66"/>
  <c r="R218" i="66"/>
  <c r="R217" i="66"/>
  <c r="R216" i="66"/>
  <c r="R215" i="66"/>
  <c r="R214" i="66"/>
  <c r="Q220" i="66"/>
  <c r="Q219" i="66"/>
  <c r="Q218" i="66"/>
  <c r="Q217" i="66"/>
  <c r="Q216" i="66"/>
  <c r="Q215" i="66"/>
  <c r="Q214" i="66"/>
  <c r="P220" i="66"/>
  <c r="P219" i="66"/>
  <c r="P218" i="66"/>
  <c r="P217" i="66"/>
  <c r="P216" i="66"/>
  <c r="P215" i="66"/>
  <c r="P214" i="66"/>
  <c r="O220" i="66"/>
  <c r="O219" i="66"/>
  <c r="O218" i="66"/>
  <c r="O217" i="66"/>
  <c r="O216" i="66"/>
  <c r="O215" i="66"/>
  <c r="O214" i="66"/>
  <c r="N220" i="66"/>
  <c r="N219" i="66"/>
  <c r="N218" i="66"/>
  <c r="N217" i="66"/>
  <c r="N216" i="66"/>
  <c r="N215" i="66"/>
  <c r="N214" i="66"/>
  <c r="M220" i="66"/>
  <c r="M219" i="66"/>
  <c r="M218" i="66"/>
  <c r="M217" i="66"/>
  <c r="M216" i="66"/>
  <c r="M215" i="66"/>
  <c r="M214" i="66"/>
  <c r="L220" i="66"/>
  <c r="L219" i="66"/>
  <c r="L218" i="66"/>
  <c r="L217" i="66"/>
  <c r="L216" i="66"/>
  <c r="L215" i="66"/>
  <c r="L214" i="66"/>
  <c r="K220" i="66"/>
  <c r="K219" i="66"/>
  <c r="K218" i="66"/>
  <c r="K217" i="66"/>
  <c r="K216" i="66"/>
  <c r="K215" i="66"/>
  <c r="K214" i="66"/>
  <c r="J220" i="66"/>
  <c r="J219" i="66"/>
  <c r="J218" i="66"/>
  <c r="J217" i="66"/>
  <c r="J216" i="66"/>
  <c r="J215" i="66"/>
  <c r="J214" i="66"/>
  <c r="I220" i="66"/>
  <c r="I219" i="66"/>
  <c r="I218" i="66"/>
  <c r="I217" i="66"/>
  <c r="I216" i="66"/>
  <c r="I215" i="66"/>
  <c r="I214" i="66"/>
  <c r="H220" i="66"/>
  <c r="H219" i="66"/>
  <c r="H218" i="66"/>
  <c r="H217" i="66"/>
  <c r="H216" i="66"/>
  <c r="H215" i="66"/>
  <c r="H214" i="66"/>
  <c r="G220" i="66"/>
  <c r="G219" i="66"/>
  <c r="G218" i="66"/>
  <c r="G217" i="66"/>
  <c r="G216" i="66"/>
  <c r="G215" i="66"/>
  <c r="G214" i="66"/>
  <c r="F220" i="66"/>
  <c r="F219" i="66"/>
  <c r="F218" i="66"/>
  <c r="F217" i="66"/>
  <c r="F216" i="66"/>
  <c r="F215" i="66"/>
  <c r="F214" i="66"/>
  <c r="E220" i="66"/>
  <c r="E219" i="66"/>
  <c r="E218" i="66"/>
  <c r="E217" i="66"/>
  <c r="E216" i="66"/>
  <c r="E215" i="66"/>
  <c r="E214" i="66"/>
  <c r="D220" i="66"/>
  <c r="D219" i="66"/>
  <c r="D218" i="66"/>
  <c r="D217" i="66"/>
  <c r="D216" i="66"/>
  <c r="D215" i="66"/>
  <c r="D207" i="66"/>
  <c r="S213" i="66"/>
  <c r="S212" i="66"/>
  <c r="S211" i="66"/>
  <c r="S210" i="66"/>
  <c r="S209" i="66"/>
  <c r="S208" i="66"/>
  <c r="S207" i="66"/>
  <c r="R213" i="66"/>
  <c r="R212" i="66"/>
  <c r="R211" i="66"/>
  <c r="R210" i="66"/>
  <c r="R209" i="66"/>
  <c r="R208" i="66"/>
  <c r="R207" i="66"/>
  <c r="Q213" i="66"/>
  <c r="Q212" i="66"/>
  <c r="Q211" i="66"/>
  <c r="Q210" i="66"/>
  <c r="Q209" i="66"/>
  <c r="Q208" i="66"/>
  <c r="Q207" i="66"/>
  <c r="P213" i="66"/>
  <c r="P212" i="66"/>
  <c r="P211" i="66"/>
  <c r="P210" i="66"/>
  <c r="P209" i="66"/>
  <c r="P208" i="66"/>
  <c r="P207" i="66"/>
  <c r="O213" i="66"/>
  <c r="O212" i="66"/>
  <c r="O211" i="66"/>
  <c r="O210" i="66"/>
  <c r="O209" i="66"/>
  <c r="O208" i="66"/>
  <c r="O207" i="66"/>
  <c r="N213" i="66"/>
  <c r="N212" i="66"/>
  <c r="N211" i="66"/>
  <c r="N210" i="66"/>
  <c r="N209" i="66"/>
  <c r="N208" i="66"/>
  <c r="N207" i="66"/>
  <c r="M213" i="66"/>
  <c r="M212" i="66"/>
  <c r="M211" i="66"/>
  <c r="M210" i="66"/>
  <c r="M209" i="66"/>
  <c r="M208" i="66"/>
  <c r="M207" i="66"/>
  <c r="L213" i="66"/>
  <c r="L212" i="66"/>
  <c r="L211" i="66"/>
  <c r="L210" i="66"/>
  <c r="L209" i="66"/>
  <c r="L208" i="66"/>
  <c r="L207" i="66"/>
  <c r="K213" i="66"/>
  <c r="K212" i="66"/>
  <c r="K211" i="66"/>
  <c r="K210" i="66"/>
  <c r="K209" i="66"/>
  <c r="K208" i="66"/>
  <c r="K207" i="66"/>
  <c r="J213" i="66"/>
  <c r="J212" i="66"/>
  <c r="J211" i="66"/>
  <c r="J210" i="66"/>
  <c r="J209" i="66"/>
  <c r="J208" i="66"/>
  <c r="J207" i="66"/>
  <c r="I213" i="66"/>
  <c r="I212" i="66"/>
  <c r="I211" i="66"/>
  <c r="I210" i="66"/>
  <c r="I209" i="66"/>
  <c r="I208" i="66"/>
  <c r="I207" i="66"/>
  <c r="H213" i="66"/>
  <c r="H212" i="66"/>
  <c r="H211" i="66"/>
  <c r="H210" i="66"/>
  <c r="H209" i="66"/>
  <c r="H208" i="66"/>
  <c r="H207" i="66"/>
  <c r="G213" i="66"/>
  <c r="G212" i="66"/>
  <c r="G211" i="66"/>
  <c r="G210" i="66"/>
  <c r="G209" i="66"/>
  <c r="G208" i="66"/>
  <c r="G207" i="66"/>
  <c r="F213" i="66"/>
  <c r="F212" i="66"/>
  <c r="F211" i="66"/>
  <c r="F210" i="66"/>
  <c r="F209" i="66"/>
  <c r="F208" i="66"/>
  <c r="F207" i="66"/>
  <c r="E213" i="66"/>
  <c r="E212" i="66"/>
  <c r="E211" i="66"/>
  <c r="E210" i="66"/>
  <c r="E209" i="66"/>
  <c r="E208" i="66"/>
  <c r="E207" i="66"/>
  <c r="D213" i="66"/>
  <c r="D212" i="66"/>
  <c r="D211" i="66"/>
  <c r="D210" i="66"/>
  <c r="D209" i="66"/>
  <c r="D208" i="66"/>
  <c r="D200" i="66"/>
  <c r="S206" i="66"/>
  <c r="S205" i="66"/>
  <c r="S204" i="66"/>
  <c r="S203" i="66"/>
  <c r="S202" i="66"/>
  <c r="S201" i="66"/>
  <c r="S200" i="66"/>
  <c r="R206" i="66"/>
  <c r="R205" i="66"/>
  <c r="R204" i="66"/>
  <c r="R203" i="66"/>
  <c r="R202" i="66"/>
  <c r="R201" i="66"/>
  <c r="R200" i="66"/>
  <c r="Q206" i="66"/>
  <c r="Q205" i="66"/>
  <c r="Q204" i="66"/>
  <c r="Q203" i="66"/>
  <c r="Q202" i="66"/>
  <c r="Q201" i="66"/>
  <c r="Q200" i="66"/>
  <c r="P206" i="66"/>
  <c r="P205" i="66"/>
  <c r="P204" i="66"/>
  <c r="P203" i="66"/>
  <c r="P202" i="66"/>
  <c r="P201" i="66"/>
  <c r="P200" i="66"/>
  <c r="O206" i="66"/>
  <c r="O205" i="66"/>
  <c r="O204" i="66"/>
  <c r="O203" i="66"/>
  <c r="O202" i="66"/>
  <c r="O201" i="66"/>
  <c r="O200" i="66"/>
  <c r="N206" i="66"/>
  <c r="N205" i="66"/>
  <c r="N204" i="66"/>
  <c r="N203" i="66"/>
  <c r="N202" i="66"/>
  <c r="N201" i="66"/>
  <c r="N200" i="66"/>
  <c r="M206" i="66"/>
  <c r="M205" i="66"/>
  <c r="M204" i="66"/>
  <c r="M203" i="66"/>
  <c r="M202" i="66"/>
  <c r="M201" i="66"/>
  <c r="M200" i="66"/>
  <c r="L206" i="66"/>
  <c r="L205" i="66"/>
  <c r="L204" i="66"/>
  <c r="L203" i="66"/>
  <c r="L202" i="66"/>
  <c r="L201" i="66"/>
  <c r="L200" i="66"/>
  <c r="K206" i="66"/>
  <c r="K205" i="66"/>
  <c r="K204" i="66"/>
  <c r="K203" i="66"/>
  <c r="K202" i="66"/>
  <c r="K201" i="66"/>
  <c r="K200" i="66"/>
  <c r="J206" i="66"/>
  <c r="J205" i="66"/>
  <c r="J204" i="66"/>
  <c r="J203" i="66"/>
  <c r="J202" i="66"/>
  <c r="J201" i="66"/>
  <c r="J200" i="66"/>
  <c r="I206" i="66"/>
  <c r="I205" i="66"/>
  <c r="I204" i="66"/>
  <c r="I203" i="66"/>
  <c r="I202" i="66"/>
  <c r="I201" i="66"/>
  <c r="I200" i="66"/>
  <c r="H206" i="66"/>
  <c r="H205" i="66"/>
  <c r="H204" i="66"/>
  <c r="H203" i="66"/>
  <c r="H202" i="66"/>
  <c r="H201" i="66"/>
  <c r="H200" i="66"/>
  <c r="G206" i="66"/>
  <c r="G205" i="66"/>
  <c r="G204" i="66"/>
  <c r="G203" i="66"/>
  <c r="G202" i="66"/>
  <c r="G201" i="66"/>
  <c r="G200" i="66"/>
  <c r="F206" i="66"/>
  <c r="F205" i="66"/>
  <c r="F204" i="66"/>
  <c r="F203" i="66"/>
  <c r="F202" i="66"/>
  <c r="F201" i="66"/>
  <c r="F200" i="66"/>
  <c r="E206" i="66"/>
  <c r="E205" i="66"/>
  <c r="E204" i="66"/>
  <c r="E203" i="66"/>
  <c r="E202" i="66"/>
  <c r="E201" i="66"/>
  <c r="E200" i="66"/>
  <c r="D206" i="66"/>
  <c r="D205" i="66"/>
  <c r="D204" i="66"/>
  <c r="D203" i="66"/>
  <c r="D202" i="66"/>
  <c r="D201" i="66"/>
  <c r="D193" i="66"/>
  <c r="S199" i="66"/>
  <c r="S198" i="66"/>
  <c r="S197" i="66"/>
  <c r="S196" i="66"/>
  <c r="S195" i="66"/>
  <c r="S194" i="66"/>
  <c r="S193" i="66"/>
  <c r="R199" i="66"/>
  <c r="R198" i="66"/>
  <c r="R197" i="66"/>
  <c r="R196" i="66"/>
  <c r="R195" i="66"/>
  <c r="R194" i="66"/>
  <c r="R193" i="66"/>
  <c r="Q199" i="66"/>
  <c r="Q198" i="66"/>
  <c r="Q197" i="66"/>
  <c r="Q196" i="66"/>
  <c r="Q195" i="66"/>
  <c r="Q194" i="66"/>
  <c r="Q193" i="66"/>
  <c r="P199" i="66"/>
  <c r="P198" i="66"/>
  <c r="P197" i="66"/>
  <c r="P196" i="66"/>
  <c r="P195" i="66"/>
  <c r="P194" i="66"/>
  <c r="P193" i="66"/>
  <c r="O199" i="66"/>
  <c r="O198" i="66"/>
  <c r="O197" i="66"/>
  <c r="O196" i="66"/>
  <c r="O195" i="66"/>
  <c r="O194" i="66"/>
  <c r="O193" i="66"/>
  <c r="N199" i="66"/>
  <c r="N198" i="66"/>
  <c r="N197" i="66"/>
  <c r="N196" i="66"/>
  <c r="N195" i="66"/>
  <c r="N194" i="66"/>
  <c r="N193" i="66"/>
  <c r="M199" i="66"/>
  <c r="M198" i="66"/>
  <c r="M197" i="66"/>
  <c r="M196" i="66"/>
  <c r="M195" i="66"/>
  <c r="M194" i="66"/>
  <c r="M193" i="66"/>
  <c r="L199" i="66"/>
  <c r="L198" i="66"/>
  <c r="L197" i="66"/>
  <c r="L196" i="66"/>
  <c r="L195" i="66"/>
  <c r="L194" i="66"/>
  <c r="L193" i="66"/>
  <c r="K199" i="66"/>
  <c r="K198" i="66"/>
  <c r="K197" i="66"/>
  <c r="K196" i="66"/>
  <c r="K195" i="66"/>
  <c r="K194" i="66"/>
  <c r="K193" i="66"/>
  <c r="J199" i="66"/>
  <c r="J198" i="66"/>
  <c r="J197" i="66"/>
  <c r="J196" i="66"/>
  <c r="J195" i="66"/>
  <c r="J194" i="66"/>
  <c r="J193" i="66"/>
  <c r="I199" i="66"/>
  <c r="I198" i="66"/>
  <c r="I197" i="66"/>
  <c r="I196" i="66"/>
  <c r="I195" i="66"/>
  <c r="I194" i="66"/>
  <c r="I193" i="66"/>
  <c r="H199" i="66"/>
  <c r="H198" i="66"/>
  <c r="H197" i="66"/>
  <c r="H196" i="66"/>
  <c r="H195" i="66"/>
  <c r="H194" i="66"/>
  <c r="H193" i="66"/>
  <c r="G199" i="66"/>
  <c r="G198" i="66"/>
  <c r="G197" i="66"/>
  <c r="G196" i="66"/>
  <c r="G195" i="66"/>
  <c r="G194" i="66"/>
  <c r="G193" i="66"/>
  <c r="F199" i="66"/>
  <c r="F198" i="66"/>
  <c r="F197" i="66"/>
  <c r="F196" i="66"/>
  <c r="F195" i="66"/>
  <c r="F194" i="66"/>
  <c r="F193" i="66"/>
  <c r="E199" i="66"/>
  <c r="E198" i="66"/>
  <c r="E197" i="66"/>
  <c r="E196" i="66"/>
  <c r="E195" i="66"/>
  <c r="E194" i="66"/>
  <c r="E193" i="66"/>
  <c r="D199" i="66"/>
  <c r="D198" i="66"/>
  <c r="D197" i="66"/>
  <c r="D196" i="66"/>
  <c r="D195" i="66"/>
  <c r="D194" i="66"/>
  <c r="D186" i="66"/>
  <c r="S192" i="66"/>
  <c r="S191" i="66"/>
  <c r="S190" i="66"/>
  <c r="S189" i="66"/>
  <c r="S188" i="66"/>
  <c r="S187" i="66"/>
  <c r="S186" i="66"/>
  <c r="R192" i="66"/>
  <c r="R191" i="66"/>
  <c r="R190" i="66"/>
  <c r="R189" i="66"/>
  <c r="R188" i="66"/>
  <c r="R187" i="66"/>
  <c r="R186" i="66"/>
  <c r="Q192" i="66"/>
  <c r="Q191" i="66"/>
  <c r="Q190" i="66"/>
  <c r="Q189" i="66"/>
  <c r="Q188" i="66"/>
  <c r="Q187" i="66"/>
  <c r="Q186" i="66"/>
  <c r="P192" i="66"/>
  <c r="P191" i="66"/>
  <c r="P190" i="66"/>
  <c r="P189" i="66"/>
  <c r="P188" i="66"/>
  <c r="P187" i="66"/>
  <c r="P186" i="66"/>
  <c r="O192" i="66"/>
  <c r="O191" i="66"/>
  <c r="O190" i="66"/>
  <c r="O189" i="66"/>
  <c r="O188" i="66"/>
  <c r="O187" i="66"/>
  <c r="O186" i="66"/>
  <c r="N192" i="66"/>
  <c r="N191" i="66"/>
  <c r="N190" i="66"/>
  <c r="N189" i="66"/>
  <c r="N188" i="66"/>
  <c r="N187" i="66"/>
  <c r="N186" i="66"/>
  <c r="M192" i="66"/>
  <c r="M191" i="66"/>
  <c r="M190" i="66"/>
  <c r="M189" i="66"/>
  <c r="M188" i="66"/>
  <c r="M187" i="66"/>
  <c r="M186" i="66"/>
  <c r="L192" i="66"/>
  <c r="L191" i="66"/>
  <c r="L190" i="66"/>
  <c r="L189" i="66"/>
  <c r="L188" i="66"/>
  <c r="L187" i="66"/>
  <c r="L186" i="66"/>
  <c r="K192" i="66"/>
  <c r="K191" i="66"/>
  <c r="K190" i="66"/>
  <c r="K189" i="66"/>
  <c r="K188" i="66"/>
  <c r="K187" i="66"/>
  <c r="K186" i="66"/>
  <c r="J192" i="66"/>
  <c r="J191" i="66"/>
  <c r="J190" i="66"/>
  <c r="J189" i="66"/>
  <c r="J188" i="66"/>
  <c r="J187" i="66"/>
  <c r="J186" i="66"/>
  <c r="I192" i="66"/>
  <c r="I191" i="66"/>
  <c r="I190" i="66"/>
  <c r="I189" i="66"/>
  <c r="I188" i="66"/>
  <c r="I187" i="66"/>
  <c r="I186" i="66"/>
  <c r="H192" i="66"/>
  <c r="H191" i="66"/>
  <c r="H190" i="66"/>
  <c r="H189" i="66"/>
  <c r="H188" i="66"/>
  <c r="H187" i="66"/>
  <c r="H186" i="66"/>
  <c r="G192" i="66"/>
  <c r="G191" i="66"/>
  <c r="G190" i="66"/>
  <c r="G189" i="66"/>
  <c r="G188" i="66"/>
  <c r="G187" i="66"/>
  <c r="G186" i="66"/>
  <c r="F192" i="66"/>
  <c r="F191" i="66"/>
  <c r="F190" i="66"/>
  <c r="F189" i="66"/>
  <c r="F188" i="66"/>
  <c r="F187" i="66"/>
  <c r="F186" i="66"/>
  <c r="E192" i="66"/>
  <c r="E191" i="66"/>
  <c r="E190" i="66"/>
  <c r="E189" i="66"/>
  <c r="E188" i="66"/>
  <c r="E187" i="66"/>
  <c r="E186" i="66"/>
  <c r="D192" i="66"/>
  <c r="D191" i="66"/>
  <c r="D190" i="66"/>
  <c r="D189" i="66"/>
  <c r="D188" i="66"/>
  <c r="D187" i="66"/>
  <c r="D179" i="66"/>
  <c r="S185" i="66"/>
  <c r="S184" i="66"/>
  <c r="S183" i="66"/>
  <c r="S182" i="66"/>
  <c r="S181" i="66"/>
  <c r="S180" i="66"/>
  <c r="S179" i="66"/>
  <c r="R185" i="66"/>
  <c r="R184" i="66"/>
  <c r="R183" i="66"/>
  <c r="R182" i="66"/>
  <c r="R181" i="66"/>
  <c r="R180" i="66"/>
  <c r="R179" i="66"/>
  <c r="Q185" i="66"/>
  <c r="Q184" i="66"/>
  <c r="Q183" i="66"/>
  <c r="Q182" i="66"/>
  <c r="Q181" i="66"/>
  <c r="Q180" i="66"/>
  <c r="Q179" i="66"/>
  <c r="P185" i="66"/>
  <c r="P184" i="66"/>
  <c r="P183" i="66"/>
  <c r="P182" i="66"/>
  <c r="P181" i="66"/>
  <c r="P180" i="66"/>
  <c r="P179" i="66"/>
  <c r="O185" i="66"/>
  <c r="O184" i="66"/>
  <c r="O183" i="66"/>
  <c r="O182" i="66"/>
  <c r="O181" i="66"/>
  <c r="O180" i="66"/>
  <c r="O179" i="66"/>
  <c r="N185" i="66"/>
  <c r="N184" i="66"/>
  <c r="N183" i="66"/>
  <c r="N182" i="66"/>
  <c r="N181" i="66"/>
  <c r="N180" i="66"/>
  <c r="N179" i="66"/>
  <c r="M185" i="66"/>
  <c r="M184" i="66"/>
  <c r="M183" i="66"/>
  <c r="M182" i="66"/>
  <c r="M181" i="66"/>
  <c r="M180" i="66"/>
  <c r="M179" i="66"/>
  <c r="L185" i="66"/>
  <c r="L184" i="66"/>
  <c r="L183" i="66"/>
  <c r="L182" i="66"/>
  <c r="L181" i="66"/>
  <c r="L180" i="66"/>
  <c r="L179" i="66"/>
  <c r="K185" i="66"/>
  <c r="K184" i="66"/>
  <c r="K183" i="66"/>
  <c r="K182" i="66"/>
  <c r="K181" i="66"/>
  <c r="K180" i="66"/>
  <c r="K179" i="66"/>
  <c r="J185" i="66"/>
  <c r="J184" i="66"/>
  <c r="J183" i="66"/>
  <c r="J182" i="66"/>
  <c r="J181" i="66"/>
  <c r="J180" i="66"/>
  <c r="J179" i="66"/>
  <c r="I185" i="66"/>
  <c r="I184" i="66"/>
  <c r="I183" i="66"/>
  <c r="I182" i="66"/>
  <c r="I181" i="66"/>
  <c r="I180" i="66"/>
  <c r="I179" i="66"/>
  <c r="H185" i="66"/>
  <c r="H184" i="66"/>
  <c r="H183" i="66"/>
  <c r="H182" i="66"/>
  <c r="H181" i="66"/>
  <c r="H180" i="66"/>
  <c r="H179" i="66"/>
  <c r="G185" i="66"/>
  <c r="G184" i="66"/>
  <c r="G183" i="66"/>
  <c r="G182" i="66"/>
  <c r="G181" i="66"/>
  <c r="G180" i="66"/>
  <c r="G179" i="66"/>
  <c r="F185" i="66"/>
  <c r="F184" i="66"/>
  <c r="F183" i="66"/>
  <c r="F182" i="66"/>
  <c r="F181" i="66"/>
  <c r="F180" i="66"/>
  <c r="F179" i="66"/>
  <c r="E185" i="66"/>
  <c r="E184" i="66"/>
  <c r="E183" i="66"/>
  <c r="E182" i="66"/>
  <c r="E181" i="66"/>
  <c r="E180" i="66"/>
  <c r="E179" i="66"/>
  <c r="D185" i="66"/>
  <c r="D184" i="66"/>
  <c r="D183" i="66"/>
  <c r="D182" i="66"/>
  <c r="D181" i="66"/>
  <c r="D180" i="66"/>
  <c r="D172" i="66"/>
  <c r="S178" i="66"/>
  <c r="S177" i="66"/>
  <c r="S176" i="66"/>
  <c r="S175" i="66"/>
  <c r="S174" i="66"/>
  <c r="S173" i="66"/>
  <c r="S172" i="66"/>
  <c r="R178" i="66"/>
  <c r="R177" i="66"/>
  <c r="R176" i="66"/>
  <c r="R175" i="66"/>
  <c r="R174" i="66"/>
  <c r="R173" i="66"/>
  <c r="R172" i="66"/>
  <c r="Q178" i="66"/>
  <c r="Q177" i="66"/>
  <c r="Q176" i="66"/>
  <c r="Q175" i="66"/>
  <c r="Q174" i="66"/>
  <c r="Q173" i="66"/>
  <c r="Q172" i="66"/>
  <c r="P178" i="66"/>
  <c r="P177" i="66"/>
  <c r="P176" i="66"/>
  <c r="P175" i="66"/>
  <c r="P174" i="66"/>
  <c r="P173" i="66"/>
  <c r="P172" i="66"/>
  <c r="O178" i="66"/>
  <c r="O177" i="66"/>
  <c r="O176" i="66"/>
  <c r="O175" i="66"/>
  <c r="O174" i="66"/>
  <c r="O173" i="66"/>
  <c r="O172" i="66"/>
  <c r="N178" i="66"/>
  <c r="N177" i="66"/>
  <c r="N176" i="66"/>
  <c r="N175" i="66"/>
  <c r="N174" i="66"/>
  <c r="N173" i="66"/>
  <c r="N172" i="66"/>
  <c r="M178" i="66"/>
  <c r="M177" i="66"/>
  <c r="M176" i="66"/>
  <c r="M175" i="66"/>
  <c r="M174" i="66"/>
  <c r="M173" i="66"/>
  <c r="M172" i="66"/>
  <c r="L178" i="66"/>
  <c r="L177" i="66"/>
  <c r="L176" i="66"/>
  <c r="L175" i="66"/>
  <c r="L174" i="66"/>
  <c r="L173" i="66"/>
  <c r="L172" i="66"/>
  <c r="K178" i="66"/>
  <c r="K177" i="66"/>
  <c r="K176" i="66"/>
  <c r="K175" i="66"/>
  <c r="K174" i="66"/>
  <c r="K173" i="66"/>
  <c r="K172" i="66"/>
  <c r="J178" i="66"/>
  <c r="J177" i="66"/>
  <c r="J176" i="66"/>
  <c r="J175" i="66"/>
  <c r="J174" i="66"/>
  <c r="J173" i="66"/>
  <c r="J172" i="66"/>
  <c r="I178" i="66"/>
  <c r="I177" i="66"/>
  <c r="I176" i="66"/>
  <c r="I175" i="66"/>
  <c r="I174" i="66"/>
  <c r="I173" i="66"/>
  <c r="I172" i="66"/>
  <c r="H178" i="66"/>
  <c r="H177" i="66"/>
  <c r="H176" i="66"/>
  <c r="H175" i="66"/>
  <c r="H174" i="66"/>
  <c r="H173" i="66"/>
  <c r="H172" i="66"/>
  <c r="G178" i="66"/>
  <c r="G177" i="66"/>
  <c r="G176" i="66"/>
  <c r="G175" i="66"/>
  <c r="G174" i="66"/>
  <c r="G173" i="66"/>
  <c r="G172" i="66"/>
  <c r="F178" i="66"/>
  <c r="F177" i="66"/>
  <c r="F176" i="66"/>
  <c r="F175" i="66"/>
  <c r="F174" i="66"/>
  <c r="F173" i="66"/>
  <c r="F172" i="66"/>
  <c r="E178" i="66"/>
  <c r="E177" i="66"/>
  <c r="E176" i="66"/>
  <c r="E175" i="66"/>
  <c r="E174" i="66"/>
  <c r="E173" i="66"/>
  <c r="E172" i="66"/>
  <c r="D178" i="66"/>
  <c r="D177" i="66"/>
  <c r="D176" i="66"/>
  <c r="D175" i="66"/>
  <c r="D174" i="66"/>
  <c r="D173" i="66"/>
  <c r="D165" i="66"/>
  <c r="S171" i="66"/>
  <c r="S170" i="66"/>
  <c r="S169" i="66"/>
  <c r="S168" i="66"/>
  <c r="S167" i="66"/>
  <c r="S166" i="66"/>
  <c r="S165" i="66"/>
  <c r="R171" i="66"/>
  <c r="R170" i="66"/>
  <c r="R169" i="66"/>
  <c r="R168" i="66"/>
  <c r="R167" i="66"/>
  <c r="R166" i="66"/>
  <c r="R165" i="66"/>
  <c r="Q171" i="66"/>
  <c r="Q170" i="66"/>
  <c r="Q169" i="66"/>
  <c r="Q168" i="66"/>
  <c r="Q167" i="66"/>
  <c r="Q166" i="66"/>
  <c r="Q165" i="66"/>
  <c r="P171" i="66"/>
  <c r="P170" i="66"/>
  <c r="P169" i="66"/>
  <c r="P168" i="66"/>
  <c r="P167" i="66"/>
  <c r="P166" i="66"/>
  <c r="P165" i="66"/>
  <c r="O171" i="66"/>
  <c r="O170" i="66"/>
  <c r="O169" i="66"/>
  <c r="O168" i="66"/>
  <c r="O167" i="66"/>
  <c r="O166" i="66"/>
  <c r="O165" i="66"/>
  <c r="N171" i="66"/>
  <c r="N170" i="66"/>
  <c r="N169" i="66"/>
  <c r="N168" i="66"/>
  <c r="N167" i="66"/>
  <c r="N166" i="66"/>
  <c r="N165" i="66"/>
  <c r="M171" i="66"/>
  <c r="M170" i="66"/>
  <c r="M169" i="66"/>
  <c r="M168" i="66"/>
  <c r="M167" i="66"/>
  <c r="M166" i="66"/>
  <c r="M165" i="66"/>
  <c r="L171" i="66"/>
  <c r="L170" i="66"/>
  <c r="L169" i="66"/>
  <c r="L168" i="66"/>
  <c r="L167" i="66"/>
  <c r="L166" i="66"/>
  <c r="L165" i="66"/>
  <c r="K171" i="66"/>
  <c r="K170" i="66"/>
  <c r="K169" i="66"/>
  <c r="K168" i="66"/>
  <c r="K167" i="66"/>
  <c r="K166" i="66"/>
  <c r="K165" i="66"/>
  <c r="J171" i="66"/>
  <c r="J170" i="66"/>
  <c r="J169" i="66"/>
  <c r="J168" i="66"/>
  <c r="J167" i="66"/>
  <c r="J166" i="66"/>
  <c r="J165" i="66"/>
  <c r="I171" i="66"/>
  <c r="I170" i="66"/>
  <c r="I169" i="66"/>
  <c r="I168" i="66"/>
  <c r="I167" i="66"/>
  <c r="I166" i="66"/>
  <c r="I165" i="66"/>
  <c r="H171" i="66"/>
  <c r="H170" i="66"/>
  <c r="H169" i="66"/>
  <c r="H168" i="66"/>
  <c r="H167" i="66"/>
  <c r="H166" i="66"/>
  <c r="H165" i="66"/>
  <c r="G171" i="66"/>
  <c r="G170" i="66"/>
  <c r="G169" i="66"/>
  <c r="G168" i="66"/>
  <c r="G167" i="66"/>
  <c r="G166" i="66"/>
  <c r="G165" i="66"/>
  <c r="F171" i="66"/>
  <c r="F170" i="66"/>
  <c r="F169" i="66"/>
  <c r="F168" i="66"/>
  <c r="F167" i="66"/>
  <c r="F166" i="66"/>
  <c r="F165" i="66"/>
  <c r="E171" i="66"/>
  <c r="E170" i="66"/>
  <c r="E169" i="66"/>
  <c r="E168" i="66"/>
  <c r="E167" i="66"/>
  <c r="E166" i="66"/>
  <c r="E165" i="66"/>
  <c r="D171" i="66"/>
  <c r="D170" i="66"/>
  <c r="D169" i="66"/>
  <c r="D168" i="66"/>
  <c r="D167" i="66"/>
  <c r="D166" i="66"/>
  <c r="D158" i="66"/>
  <c r="S164" i="66"/>
  <c r="S163" i="66"/>
  <c r="S162" i="66"/>
  <c r="S161" i="66"/>
  <c r="S160" i="66"/>
  <c r="S159" i="66"/>
  <c r="S158" i="66"/>
  <c r="R164" i="66"/>
  <c r="R163" i="66"/>
  <c r="R162" i="66"/>
  <c r="R161" i="66"/>
  <c r="R160" i="66"/>
  <c r="R159" i="66"/>
  <c r="R158" i="66"/>
  <c r="Q164" i="66"/>
  <c r="Q163" i="66"/>
  <c r="Q162" i="66"/>
  <c r="Q161" i="66"/>
  <c r="Q160" i="66"/>
  <c r="Q159" i="66"/>
  <c r="Q158" i="66"/>
  <c r="P164" i="66"/>
  <c r="P163" i="66"/>
  <c r="P162" i="66"/>
  <c r="P161" i="66"/>
  <c r="P160" i="66"/>
  <c r="P159" i="66"/>
  <c r="P158" i="66"/>
  <c r="O164" i="66"/>
  <c r="O163" i="66"/>
  <c r="O162" i="66"/>
  <c r="O161" i="66"/>
  <c r="O160" i="66"/>
  <c r="O159" i="66"/>
  <c r="O158" i="66"/>
  <c r="N164" i="66"/>
  <c r="N163" i="66"/>
  <c r="N162" i="66"/>
  <c r="N161" i="66"/>
  <c r="N160" i="66"/>
  <c r="N159" i="66"/>
  <c r="N158" i="66"/>
  <c r="M164" i="66"/>
  <c r="M163" i="66"/>
  <c r="M162" i="66"/>
  <c r="M161" i="66"/>
  <c r="M160" i="66"/>
  <c r="M159" i="66"/>
  <c r="M158" i="66"/>
  <c r="L164" i="66"/>
  <c r="L163" i="66"/>
  <c r="L162" i="66"/>
  <c r="L161" i="66"/>
  <c r="L160" i="66"/>
  <c r="L159" i="66"/>
  <c r="L158" i="66"/>
  <c r="K164" i="66"/>
  <c r="K163" i="66"/>
  <c r="K162" i="66"/>
  <c r="K161" i="66"/>
  <c r="K160" i="66"/>
  <c r="K159" i="66"/>
  <c r="K158" i="66"/>
  <c r="J164" i="66"/>
  <c r="J163" i="66"/>
  <c r="J162" i="66"/>
  <c r="J161" i="66"/>
  <c r="J160" i="66"/>
  <c r="J159" i="66"/>
  <c r="J158" i="66"/>
  <c r="I164" i="66"/>
  <c r="I163" i="66"/>
  <c r="I162" i="66"/>
  <c r="I161" i="66"/>
  <c r="I160" i="66"/>
  <c r="I159" i="66"/>
  <c r="U159" i="66" s="1"/>
  <c r="I158" i="66"/>
  <c r="H164" i="66"/>
  <c r="H163" i="66"/>
  <c r="H162" i="66"/>
  <c r="H161" i="66"/>
  <c r="H160" i="66"/>
  <c r="H159" i="66"/>
  <c r="H158" i="66"/>
  <c r="G164" i="66"/>
  <c r="G163" i="66"/>
  <c r="G162" i="66"/>
  <c r="G161" i="66"/>
  <c r="G160" i="66"/>
  <c r="G159" i="66"/>
  <c r="G158" i="66"/>
  <c r="F164" i="66"/>
  <c r="F163" i="66"/>
  <c r="F162" i="66"/>
  <c r="F161" i="66"/>
  <c r="F160" i="66"/>
  <c r="F159" i="66"/>
  <c r="F158" i="66"/>
  <c r="E164" i="66"/>
  <c r="E163" i="66"/>
  <c r="E162" i="66"/>
  <c r="E161" i="66"/>
  <c r="E160" i="66"/>
  <c r="E159" i="66"/>
  <c r="E158" i="66"/>
  <c r="D164" i="66"/>
  <c r="D163" i="66"/>
  <c r="D162" i="66"/>
  <c r="D161" i="66"/>
  <c r="D160" i="66"/>
  <c r="D159" i="66"/>
  <c r="D151" i="66"/>
  <c r="S157" i="66"/>
  <c r="S156" i="66"/>
  <c r="S155" i="66"/>
  <c r="S154" i="66"/>
  <c r="S153" i="66"/>
  <c r="S152" i="66"/>
  <c r="S151" i="66"/>
  <c r="R157" i="66"/>
  <c r="R156" i="66"/>
  <c r="R155" i="66"/>
  <c r="R154" i="66"/>
  <c r="R153" i="66"/>
  <c r="R152" i="66"/>
  <c r="R151" i="66"/>
  <c r="Q157" i="66"/>
  <c r="Q156" i="66"/>
  <c r="Q155" i="66"/>
  <c r="Q154" i="66"/>
  <c r="Q153" i="66"/>
  <c r="Q152" i="66"/>
  <c r="Q151" i="66"/>
  <c r="P157" i="66"/>
  <c r="P156" i="66"/>
  <c r="P155" i="66"/>
  <c r="P154" i="66"/>
  <c r="P153" i="66"/>
  <c r="P152" i="66"/>
  <c r="P151" i="66"/>
  <c r="O157" i="66"/>
  <c r="O156" i="66"/>
  <c r="O155" i="66"/>
  <c r="O154" i="66"/>
  <c r="O153" i="66"/>
  <c r="O152" i="66"/>
  <c r="O151" i="66"/>
  <c r="N157" i="66"/>
  <c r="N156" i="66"/>
  <c r="N155" i="66"/>
  <c r="N154" i="66"/>
  <c r="N153" i="66"/>
  <c r="N152" i="66"/>
  <c r="N151" i="66"/>
  <c r="M157" i="66"/>
  <c r="M156" i="66"/>
  <c r="M155" i="66"/>
  <c r="M154" i="66"/>
  <c r="M153" i="66"/>
  <c r="M152" i="66"/>
  <c r="M151" i="66"/>
  <c r="L157" i="66"/>
  <c r="L156" i="66"/>
  <c r="L155" i="66"/>
  <c r="L154" i="66"/>
  <c r="L153" i="66"/>
  <c r="L152" i="66"/>
  <c r="L151" i="66"/>
  <c r="K157" i="66"/>
  <c r="K156" i="66"/>
  <c r="K155" i="66"/>
  <c r="K154" i="66"/>
  <c r="K153" i="66"/>
  <c r="K152" i="66"/>
  <c r="K151" i="66"/>
  <c r="J157" i="66"/>
  <c r="J156" i="66"/>
  <c r="J155" i="66"/>
  <c r="J154" i="66"/>
  <c r="J153" i="66"/>
  <c r="J152" i="66"/>
  <c r="J151" i="66"/>
  <c r="I157" i="66"/>
  <c r="I156" i="66"/>
  <c r="I155" i="66"/>
  <c r="I154" i="66"/>
  <c r="I153" i="66"/>
  <c r="I152" i="66"/>
  <c r="I151" i="66"/>
  <c r="H157" i="66"/>
  <c r="H156" i="66"/>
  <c r="H155" i="66"/>
  <c r="H154" i="66"/>
  <c r="H153" i="66"/>
  <c r="H152" i="66"/>
  <c r="H151" i="66"/>
  <c r="G157" i="66"/>
  <c r="G156" i="66"/>
  <c r="G155" i="66"/>
  <c r="G154" i="66"/>
  <c r="G153" i="66"/>
  <c r="G152" i="66"/>
  <c r="G151" i="66"/>
  <c r="F157" i="66"/>
  <c r="F156" i="66"/>
  <c r="F155" i="66"/>
  <c r="F154" i="66"/>
  <c r="F153" i="66"/>
  <c r="F152" i="66"/>
  <c r="F151" i="66"/>
  <c r="E157" i="66"/>
  <c r="E156" i="66"/>
  <c r="E155" i="66"/>
  <c r="E154" i="66"/>
  <c r="E153" i="66"/>
  <c r="E152" i="66"/>
  <c r="E151" i="66"/>
  <c r="D157" i="66"/>
  <c r="D156" i="66"/>
  <c r="D155" i="66"/>
  <c r="D154" i="66"/>
  <c r="D153" i="66"/>
  <c r="D152" i="66"/>
  <c r="D144" i="66"/>
  <c r="S150" i="66"/>
  <c r="S149" i="66"/>
  <c r="S148" i="66"/>
  <c r="S147" i="66"/>
  <c r="S146" i="66"/>
  <c r="S145" i="66"/>
  <c r="S144" i="66"/>
  <c r="R150" i="66"/>
  <c r="R149" i="66"/>
  <c r="R148" i="66"/>
  <c r="R147" i="66"/>
  <c r="R146" i="66"/>
  <c r="R145" i="66"/>
  <c r="R144" i="66"/>
  <c r="Q150" i="66"/>
  <c r="Q149" i="66"/>
  <c r="Q148" i="66"/>
  <c r="Q147" i="66"/>
  <c r="Q146" i="66"/>
  <c r="Q145" i="66"/>
  <c r="Q144" i="66"/>
  <c r="P150" i="66"/>
  <c r="P149" i="66"/>
  <c r="P148" i="66"/>
  <c r="P147" i="66"/>
  <c r="P146" i="66"/>
  <c r="P145" i="66"/>
  <c r="P144" i="66"/>
  <c r="O150" i="66"/>
  <c r="O149" i="66"/>
  <c r="O148" i="66"/>
  <c r="O147" i="66"/>
  <c r="O146" i="66"/>
  <c r="O145" i="66"/>
  <c r="O144" i="66"/>
  <c r="N150" i="66"/>
  <c r="N149" i="66"/>
  <c r="N148" i="66"/>
  <c r="N147" i="66"/>
  <c r="N146" i="66"/>
  <c r="N145" i="66"/>
  <c r="N144" i="66"/>
  <c r="M150" i="66"/>
  <c r="M149" i="66"/>
  <c r="M148" i="66"/>
  <c r="M147" i="66"/>
  <c r="M146" i="66"/>
  <c r="M145" i="66"/>
  <c r="M144" i="66"/>
  <c r="L150" i="66"/>
  <c r="L149" i="66"/>
  <c r="L148" i="66"/>
  <c r="L147" i="66"/>
  <c r="L146" i="66"/>
  <c r="L145" i="66"/>
  <c r="L144" i="66"/>
  <c r="K150" i="66"/>
  <c r="K149" i="66"/>
  <c r="K148" i="66"/>
  <c r="K147" i="66"/>
  <c r="K146" i="66"/>
  <c r="K145" i="66"/>
  <c r="K144" i="66"/>
  <c r="J150" i="66"/>
  <c r="J149" i="66"/>
  <c r="J148" i="66"/>
  <c r="J147" i="66"/>
  <c r="J146" i="66"/>
  <c r="J145" i="66"/>
  <c r="J144" i="66"/>
  <c r="I150" i="66"/>
  <c r="I149" i="66"/>
  <c r="I148" i="66"/>
  <c r="I147" i="66"/>
  <c r="I146" i="66"/>
  <c r="I145" i="66"/>
  <c r="I144" i="66"/>
  <c r="H150" i="66"/>
  <c r="H149" i="66"/>
  <c r="H148" i="66"/>
  <c r="H147" i="66"/>
  <c r="H146" i="66"/>
  <c r="H145" i="66"/>
  <c r="H144" i="66"/>
  <c r="G150" i="66"/>
  <c r="G149" i="66"/>
  <c r="G148" i="66"/>
  <c r="G147" i="66"/>
  <c r="G146" i="66"/>
  <c r="G145" i="66"/>
  <c r="G144" i="66"/>
  <c r="F150" i="66"/>
  <c r="F149" i="66"/>
  <c r="F148" i="66"/>
  <c r="F147" i="66"/>
  <c r="F146" i="66"/>
  <c r="F145" i="66"/>
  <c r="F144" i="66"/>
  <c r="E150" i="66"/>
  <c r="E149" i="66"/>
  <c r="E148" i="66"/>
  <c r="E147" i="66"/>
  <c r="E146" i="66"/>
  <c r="E145" i="66"/>
  <c r="E144" i="66"/>
  <c r="D150" i="66"/>
  <c r="D149" i="66"/>
  <c r="D148" i="66"/>
  <c r="D147" i="66"/>
  <c r="D146" i="66"/>
  <c r="D145" i="66"/>
  <c r="D137" i="66"/>
  <c r="S143" i="66"/>
  <c r="S142" i="66"/>
  <c r="S141" i="66"/>
  <c r="S140" i="66"/>
  <c r="S139" i="66"/>
  <c r="S138" i="66"/>
  <c r="S137" i="66"/>
  <c r="R143" i="66"/>
  <c r="R142" i="66"/>
  <c r="R141" i="66"/>
  <c r="R140" i="66"/>
  <c r="R139" i="66"/>
  <c r="R138" i="66"/>
  <c r="R137" i="66"/>
  <c r="Q143" i="66"/>
  <c r="Q142" i="66"/>
  <c r="Q141" i="66"/>
  <c r="Q140" i="66"/>
  <c r="Q139" i="66"/>
  <c r="Q138" i="66"/>
  <c r="Q137" i="66"/>
  <c r="P143" i="66"/>
  <c r="P142" i="66"/>
  <c r="P141" i="66"/>
  <c r="P140" i="66"/>
  <c r="P139" i="66"/>
  <c r="P138" i="66"/>
  <c r="P137" i="66"/>
  <c r="O143" i="66"/>
  <c r="O142" i="66"/>
  <c r="O141" i="66"/>
  <c r="O140" i="66"/>
  <c r="O139" i="66"/>
  <c r="O138" i="66"/>
  <c r="O137" i="66"/>
  <c r="N143" i="66"/>
  <c r="N142" i="66"/>
  <c r="N141" i="66"/>
  <c r="N140" i="66"/>
  <c r="N139" i="66"/>
  <c r="N138" i="66"/>
  <c r="N137" i="66"/>
  <c r="M143" i="66"/>
  <c r="M142" i="66"/>
  <c r="M141" i="66"/>
  <c r="M140" i="66"/>
  <c r="M139" i="66"/>
  <c r="M138" i="66"/>
  <c r="M137" i="66"/>
  <c r="L143" i="66"/>
  <c r="L142" i="66"/>
  <c r="L141" i="66"/>
  <c r="L140" i="66"/>
  <c r="L139" i="66"/>
  <c r="L138" i="66"/>
  <c r="L137" i="66"/>
  <c r="K143" i="66"/>
  <c r="K142" i="66"/>
  <c r="K141" i="66"/>
  <c r="K140" i="66"/>
  <c r="K139" i="66"/>
  <c r="K138" i="66"/>
  <c r="K137" i="66"/>
  <c r="J143" i="66"/>
  <c r="J142" i="66"/>
  <c r="J141" i="66"/>
  <c r="J140" i="66"/>
  <c r="J139" i="66"/>
  <c r="J138" i="66"/>
  <c r="J137" i="66"/>
  <c r="I143" i="66"/>
  <c r="I142" i="66"/>
  <c r="I141" i="66"/>
  <c r="I140" i="66"/>
  <c r="I139" i="66"/>
  <c r="I138" i="66"/>
  <c r="I137" i="66"/>
  <c r="H143" i="66"/>
  <c r="H142" i="66"/>
  <c r="H141" i="66"/>
  <c r="H140" i="66"/>
  <c r="H139" i="66"/>
  <c r="H138" i="66"/>
  <c r="H137" i="66"/>
  <c r="G143" i="66"/>
  <c r="G142" i="66"/>
  <c r="G141" i="66"/>
  <c r="G140" i="66"/>
  <c r="G139" i="66"/>
  <c r="G138" i="66"/>
  <c r="G137" i="66"/>
  <c r="F143" i="66"/>
  <c r="F142" i="66"/>
  <c r="F141" i="66"/>
  <c r="F140" i="66"/>
  <c r="F139" i="66"/>
  <c r="F138" i="66"/>
  <c r="F137" i="66"/>
  <c r="E143" i="66"/>
  <c r="E142" i="66"/>
  <c r="U142" i="66" s="1"/>
  <c r="E141" i="66"/>
  <c r="E140" i="66"/>
  <c r="E139" i="66"/>
  <c r="E138" i="66"/>
  <c r="E137" i="66"/>
  <c r="D143" i="66"/>
  <c r="D142" i="66"/>
  <c r="D141" i="66"/>
  <c r="D140" i="66"/>
  <c r="D139" i="66"/>
  <c r="D138" i="66"/>
  <c r="D130" i="66"/>
  <c r="S136" i="66"/>
  <c r="S135" i="66"/>
  <c r="S134" i="66"/>
  <c r="S133" i="66"/>
  <c r="S132" i="66"/>
  <c r="S131" i="66"/>
  <c r="S130" i="66"/>
  <c r="R136" i="66"/>
  <c r="R135" i="66"/>
  <c r="R134" i="66"/>
  <c r="R133" i="66"/>
  <c r="R132" i="66"/>
  <c r="R131" i="66"/>
  <c r="R130" i="66"/>
  <c r="Q136" i="66"/>
  <c r="Q135" i="66"/>
  <c r="Q134" i="66"/>
  <c r="Q133" i="66"/>
  <c r="Q132" i="66"/>
  <c r="Q131" i="66"/>
  <c r="Q130" i="66"/>
  <c r="P136" i="66"/>
  <c r="P135" i="66"/>
  <c r="P134" i="66"/>
  <c r="P133" i="66"/>
  <c r="P132" i="66"/>
  <c r="P131" i="66"/>
  <c r="P130" i="66"/>
  <c r="O136" i="66"/>
  <c r="O135" i="66"/>
  <c r="O134" i="66"/>
  <c r="O133" i="66"/>
  <c r="O132" i="66"/>
  <c r="O131" i="66"/>
  <c r="O130" i="66"/>
  <c r="N136" i="66"/>
  <c r="N135" i="66"/>
  <c r="N134" i="66"/>
  <c r="N133" i="66"/>
  <c r="N132" i="66"/>
  <c r="N131" i="66"/>
  <c r="N130" i="66"/>
  <c r="M136" i="66"/>
  <c r="M135" i="66"/>
  <c r="M134" i="66"/>
  <c r="M133" i="66"/>
  <c r="M132" i="66"/>
  <c r="M131" i="66"/>
  <c r="M130" i="66"/>
  <c r="L136" i="66"/>
  <c r="L135" i="66"/>
  <c r="L134" i="66"/>
  <c r="L133" i="66"/>
  <c r="L132" i="66"/>
  <c r="L131" i="66"/>
  <c r="L130" i="66"/>
  <c r="K136" i="66"/>
  <c r="K135" i="66"/>
  <c r="K134" i="66"/>
  <c r="K133" i="66"/>
  <c r="K132" i="66"/>
  <c r="K131" i="66"/>
  <c r="K130" i="66"/>
  <c r="J136" i="66"/>
  <c r="J135" i="66"/>
  <c r="J134" i="66"/>
  <c r="J133" i="66"/>
  <c r="J132" i="66"/>
  <c r="J131" i="66"/>
  <c r="J130" i="66"/>
  <c r="I136" i="66"/>
  <c r="I135" i="66"/>
  <c r="I134" i="66"/>
  <c r="I133" i="66"/>
  <c r="I132" i="66"/>
  <c r="I131" i="66"/>
  <c r="I130" i="66"/>
  <c r="H136" i="66"/>
  <c r="H135" i="66"/>
  <c r="H134" i="66"/>
  <c r="H133" i="66"/>
  <c r="H132" i="66"/>
  <c r="H131" i="66"/>
  <c r="H130" i="66"/>
  <c r="G136" i="66"/>
  <c r="G135" i="66"/>
  <c r="G134" i="66"/>
  <c r="G133" i="66"/>
  <c r="G132" i="66"/>
  <c r="G131" i="66"/>
  <c r="G130" i="66"/>
  <c r="F136" i="66"/>
  <c r="F135" i="66"/>
  <c r="F134" i="66"/>
  <c r="F133" i="66"/>
  <c r="F132" i="66"/>
  <c r="F131" i="66"/>
  <c r="F130" i="66"/>
  <c r="E136" i="66"/>
  <c r="E135" i="66"/>
  <c r="E134" i="66"/>
  <c r="E133" i="66"/>
  <c r="E132" i="66"/>
  <c r="E131" i="66"/>
  <c r="E130" i="66"/>
  <c r="D136" i="66"/>
  <c r="D135" i="66"/>
  <c r="D134" i="66"/>
  <c r="D133" i="66"/>
  <c r="D132" i="66"/>
  <c r="D131" i="66"/>
  <c r="D123" i="66"/>
  <c r="S129" i="66"/>
  <c r="S128" i="66"/>
  <c r="S127" i="66"/>
  <c r="S126" i="66"/>
  <c r="S125" i="66"/>
  <c r="S124" i="66"/>
  <c r="S123" i="66"/>
  <c r="R129" i="66"/>
  <c r="R128" i="66"/>
  <c r="R127" i="66"/>
  <c r="R126" i="66"/>
  <c r="R125" i="66"/>
  <c r="R124" i="66"/>
  <c r="R123" i="66"/>
  <c r="Q129" i="66"/>
  <c r="Q128" i="66"/>
  <c r="Q127" i="66"/>
  <c r="Q126" i="66"/>
  <c r="Q125" i="66"/>
  <c r="Q124" i="66"/>
  <c r="Q123" i="66"/>
  <c r="P129" i="66"/>
  <c r="P128" i="66"/>
  <c r="P127" i="66"/>
  <c r="P126" i="66"/>
  <c r="P125" i="66"/>
  <c r="P124" i="66"/>
  <c r="P123" i="66"/>
  <c r="O129" i="66"/>
  <c r="O128" i="66"/>
  <c r="O127" i="66"/>
  <c r="O126" i="66"/>
  <c r="O125" i="66"/>
  <c r="O124" i="66"/>
  <c r="O123" i="66"/>
  <c r="N129" i="66"/>
  <c r="N128" i="66"/>
  <c r="N127" i="66"/>
  <c r="N126" i="66"/>
  <c r="N125" i="66"/>
  <c r="N124" i="66"/>
  <c r="N123" i="66"/>
  <c r="M129" i="66"/>
  <c r="M128" i="66"/>
  <c r="M127" i="66"/>
  <c r="M126" i="66"/>
  <c r="M125" i="66"/>
  <c r="M124" i="66"/>
  <c r="M123" i="66"/>
  <c r="L129" i="66"/>
  <c r="L128" i="66"/>
  <c r="L127" i="66"/>
  <c r="L126" i="66"/>
  <c r="L125" i="66"/>
  <c r="L124" i="66"/>
  <c r="L123" i="66"/>
  <c r="K129" i="66"/>
  <c r="K128" i="66"/>
  <c r="K127" i="66"/>
  <c r="K126" i="66"/>
  <c r="K125" i="66"/>
  <c r="K124" i="66"/>
  <c r="K123" i="66"/>
  <c r="J129" i="66"/>
  <c r="J128" i="66"/>
  <c r="J127" i="66"/>
  <c r="J126" i="66"/>
  <c r="J125" i="66"/>
  <c r="J124" i="66"/>
  <c r="J123" i="66"/>
  <c r="I129" i="66"/>
  <c r="I128" i="66"/>
  <c r="I127" i="66"/>
  <c r="I126" i="66"/>
  <c r="I125" i="66"/>
  <c r="I124" i="66"/>
  <c r="I123" i="66"/>
  <c r="H129" i="66"/>
  <c r="H128" i="66"/>
  <c r="H127" i="66"/>
  <c r="H126" i="66"/>
  <c r="H125" i="66"/>
  <c r="H124" i="66"/>
  <c r="H123" i="66"/>
  <c r="G129" i="66"/>
  <c r="G128" i="66"/>
  <c r="G127" i="66"/>
  <c r="G126" i="66"/>
  <c r="G125" i="66"/>
  <c r="G124" i="66"/>
  <c r="G123" i="66"/>
  <c r="F129" i="66"/>
  <c r="F128" i="66"/>
  <c r="F127" i="66"/>
  <c r="F126" i="66"/>
  <c r="F125" i="66"/>
  <c r="F124" i="66"/>
  <c r="F123" i="66"/>
  <c r="E129" i="66"/>
  <c r="E128" i="66"/>
  <c r="E127" i="66"/>
  <c r="E126" i="66"/>
  <c r="E125" i="66"/>
  <c r="E124" i="66"/>
  <c r="E123" i="66"/>
  <c r="D129" i="66"/>
  <c r="D128" i="66"/>
  <c r="D127" i="66"/>
  <c r="D126" i="66"/>
  <c r="D125" i="66"/>
  <c r="D124" i="66"/>
  <c r="D116" i="66"/>
  <c r="S122" i="66"/>
  <c r="S121" i="66"/>
  <c r="S120" i="66"/>
  <c r="S119" i="66"/>
  <c r="S118" i="66"/>
  <c r="S117" i="66"/>
  <c r="S116" i="66"/>
  <c r="R122" i="66"/>
  <c r="R121" i="66"/>
  <c r="R120" i="66"/>
  <c r="R119" i="66"/>
  <c r="R118" i="66"/>
  <c r="R117" i="66"/>
  <c r="R116" i="66"/>
  <c r="Q122" i="66"/>
  <c r="Q121" i="66"/>
  <c r="Q120" i="66"/>
  <c r="Q119" i="66"/>
  <c r="Q118" i="66"/>
  <c r="Q117" i="66"/>
  <c r="Q116" i="66"/>
  <c r="P122" i="66"/>
  <c r="P121" i="66"/>
  <c r="P120" i="66"/>
  <c r="P119" i="66"/>
  <c r="P118" i="66"/>
  <c r="P117" i="66"/>
  <c r="P116" i="66"/>
  <c r="O122" i="66"/>
  <c r="O121" i="66"/>
  <c r="O120" i="66"/>
  <c r="O119" i="66"/>
  <c r="O118" i="66"/>
  <c r="O117" i="66"/>
  <c r="O116" i="66"/>
  <c r="N122" i="66"/>
  <c r="N121" i="66"/>
  <c r="N120" i="66"/>
  <c r="N119" i="66"/>
  <c r="N118" i="66"/>
  <c r="N117" i="66"/>
  <c r="N116" i="66"/>
  <c r="M122" i="66"/>
  <c r="M121" i="66"/>
  <c r="M120" i="66"/>
  <c r="M119" i="66"/>
  <c r="M118" i="66"/>
  <c r="M117" i="66"/>
  <c r="M116" i="66"/>
  <c r="L122" i="66"/>
  <c r="L121" i="66"/>
  <c r="L120" i="66"/>
  <c r="L119" i="66"/>
  <c r="L118" i="66"/>
  <c r="L117" i="66"/>
  <c r="L116" i="66"/>
  <c r="K122" i="66"/>
  <c r="K121" i="66"/>
  <c r="K120" i="66"/>
  <c r="K119" i="66"/>
  <c r="K118" i="66"/>
  <c r="K117" i="66"/>
  <c r="K116" i="66"/>
  <c r="J122" i="66"/>
  <c r="J121" i="66"/>
  <c r="J120" i="66"/>
  <c r="J119" i="66"/>
  <c r="J118" i="66"/>
  <c r="J117" i="66"/>
  <c r="J116" i="66"/>
  <c r="I122" i="66"/>
  <c r="I121" i="66"/>
  <c r="I120" i="66"/>
  <c r="I119" i="66"/>
  <c r="I118" i="66"/>
  <c r="I117" i="66"/>
  <c r="I116" i="66"/>
  <c r="H122" i="66"/>
  <c r="H121" i="66"/>
  <c r="H120" i="66"/>
  <c r="H119" i="66"/>
  <c r="H118" i="66"/>
  <c r="H117" i="66"/>
  <c r="H116" i="66"/>
  <c r="G122" i="66"/>
  <c r="G121" i="66"/>
  <c r="G120" i="66"/>
  <c r="G119" i="66"/>
  <c r="G118" i="66"/>
  <c r="G117" i="66"/>
  <c r="G116" i="66"/>
  <c r="F122" i="66"/>
  <c r="F121" i="66"/>
  <c r="F120" i="66"/>
  <c r="F119" i="66"/>
  <c r="F118" i="66"/>
  <c r="F117" i="66"/>
  <c r="F116" i="66"/>
  <c r="E122" i="66"/>
  <c r="E121" i="66"/>
  <c r="E120" i="66"/>
  <c r="E119" i="66"/>
  <c r="E118" i="66"/>
  <c r="E117" i="66"/>
  <c r="E116" i="66"/>
  <c r="D122" i="66"/>
  <c r="D121" i="66"/>
  <c r="D120" i="66"/>
  <c r="D119" i="66"/>
  <c r="D118" i="66"/>
  <c r="D117" i="66"/>
  <c r="D109" i="66"/>
  <c r="S115" i="66"/>
  <c r="S114" i="66"/>
  <c r="S113" i="66"/>
  <c r="S112" i="66"/>
  <c r="S111" i="66"/>
  <c r="S110" i="66"/>
  <c r="S109" i="66"/>
  <c r="R115" i="66"/>
  <c r="R114" i="66"/>
  <c r="R113" i="66"/>
  <c r="R112" i="66"/>
  <c r="R111" i="66"/>
  <c r="R110" i="66"/>
  <c r="R109" i="66"/>
  <c r="Q115" i="66"/>
  <c r="Q114" i="66"/>
  <c r="Q113" i="66"/>
  <c r="Q112" i="66"/>
  <c r="Q111" i="66"/>
  <c r="Q110" i="66"/>
  <c r="Q109" i="66"/>
  <c r="P115" i="66"/>
  <c r="P114" i="66"/>
  <c r="P113" i="66"/>
  <c r="P112" i="66"/>
  <c r="P111" i="66"/>
  <c r="P110" i="66"/>
  <c r="P109" i="66"/>
  <c r="O115" i="66"/>
  <c r="O114" i="66"/>
  <c r="O113" i="66"/>
  <c r="O112" i="66"/>
  <c r="O111" i="66"/>
  <c r="O110" i="66"/>
  <c r="O109" i="66"/>
  <c r="N115" i="66"/>
  <c r="N114" i="66"/>
  <c r="N113" i="66"/>
  <c r="N112" i="66"/>
  <c r="N111" i="66"/>
  <c r="N110" i="66"/>
  <c r="N109" i="66"/>
  <c r="M115" i="66"/>
  <c r="M114" i="66"/>
  <c r="M113" i="66"/>
  <c r="M112" i="66"/>
  <c r="M111" i="66"/>
  <c r="M110" i="66"/>
  <c r="M109" i="66"/>
  <c r="L115" i="66"/>
  <c r="L114" i="66"/>
  <c r="L113" i="66"/>
  <c r="L112" i="66"/>
  <c r="L111" i="66"/>
  <c r="L110" i="66"/>
  <c r="L109" i="66"/>
  <c r="K115" i="66"/>
  <c r="K114" i="66"/>
  <c r="K113" i="66"/>
  <c r="K112" i="66"/>
  <c r="K111" i="66"/>
  <c r="K110" i="66"/>
  <c r="K109" i="66"/>
  <c r="J115" i="66"/>
  <c r="J114" i="66"/>
  <c r="J113" i="66"/>
  <c r="J112" i="66"/>
  <c r="J111" i="66"/>
  <c r="J110" i="66"/>
  <c r="J109" i="66"/>
  <c r="I115" i="66"/>
  <c r="I114" i="66"/>
  <c r="I113" i="66"/>
  <c r="I112" i="66"/>
  <c r="I111" i="66"/>
  <c r="I110" i="66"/>
  <c r="I109" i="66"/>
  <c r="H115" i="66"/>
  <c r="H114" i="66"/>
  <c r="H113" i="66"/>
  <c r="H112" i="66"/>
  <c r="H111" i="66"/>
  <c r="H110" i="66"/>
  <c r="H109" i="66"/>
  <c r="G115" i="66"/>
  <c r="G114" i="66"/>
  <c r="G113" i="66"/>
  <c r="G112" i="66"/>
  <c r="G111" i="66"/>
  <c r="G110" i="66"/>
  <c r="G109" i="66"/>
  <c r="F115" i="66"/>
  <c r="F114" i="66"/>
  <c r="F113" i="66"/>
  <c r="F112" i="66"/>
  <c r="F111" i="66"/>
  <c r="F110" i="66"/>
  <c r="F109" i="66"/>
  <c r="E115" i="66"/>
  <c r="E114" i="66"/>
  <c r="E113" i="66"/>
  <c r="E112" i="66"/>
  <c r="E111" i="66"/>
  <c r="E110" i="66"/>
  <c r="E109" i="66"/>
  <c r="D115" i="66"/>
  <c r="D114" i="66"/>
  <c r="D113" i="66"/>
  <c r="D112" i="66"/>
  <c r="D111" i="66"/>
  <c r="D110" i="66"/>
  <c r="D102" i="66"/>
  <c r="S108" i="66"/>
  <c r="S107" i="66"/>
  <c r="S106" i="66"/>
  <c r="S105" i="66"/>
  <c r="S104" i="66"/>
  <c r="S103" i="66"/>
  <c r="S102" i="66"/>
  <c r="R108" i="66"/>
  <c r="R107" i="66"/>
  <c r="R106" i="66"/>
  <c r="R105" i="66"/>
  <c r="R104" i="66"/>
  <c r="R103" i="66"/>
  <c r="R102" i="66"/>
  <c r="Q108" i="66"/>
  <c r="Q107" i="66"/>
  <c r="Q106" i="66"/>
  <c r="Q105" i="66"/>
  <c r="Q104" i="66"/>
  <c r="Q103" i="66"/>
  <c r="Q102" i="66"/>
  <c r="P108" i="66"/>
  <c r="P107" i="66"/>
  <c r="P106" i="66"/>
  <c r="P105" i="66"/>
  <c r="P104" i="66"/>
  <c r="P103" i="66"/>
  <c r="P102" i="66"/>
  <c r="O108" i="66"/>
  <c r="O107" i="66"/>
  <c r="O106" i="66"/>
  <c r="O105" i="66"/>
  <c r="O104" i="66"/>
  <c r="O103" i="66"/>
  <c r="O102" i="66"/>
  <c r="N108" i="66"/>
  <c r="N107" i="66"/>
  <c r="N106" i="66"/>
  <c r="N105" i="66"/>
  <c r="N104" i="66"/>
  <c r="N103" i="66"/>
  <c r="N102" i="66"/>
  <c r="M108" i="66"/>
  <c r="M107" i="66"/>
  <c r="M106" i="66"/>
  <c r="M105" i="66"/>
  <c r="M104" i="66"/>
  <c r="M103" i="66"/>
  <c r="M102" i="66"/>
  <c r="L108" i="66"/>
  <c r="L107" i="66"/>
  <c r="L106" i="66"/>
  <c r="L105" i="66"/>
  <c r="L104" i="66"/>
  <c r="L103" i="66"/>
  <c r="L102" i="66"/>
  <c r="K108" i="66"/>
  <c r="K107" i="66"/>
  <c r="K106" i="66"/>
  <c r="K105" i="66"/>
  <c r="K104" i="66"/>
  <c r="K103" i="66"/>
  <c r="K102" i="66"/>
  <c r="J108" i="66"/>
  <c r="J107" i="66"/>
  <c r="J106" i="66"/>
  <c r="J105" i="66"/>
  <c r="J104" i="66"/>
  <c r="J103" i="66"/>
  <c r="J102" i="66"/>
  <c r="I108" i="66"/>
  <c r="I107" i="66"/>
  <c r="I106" i="66"/>
  <c r="I105" i="66"/>
  <c r="I104" i="66"/>
  <c r="I103" i="66"/>
  <c r="I102" i="66"/>
  <c r="H108" i="66"/>
  <c r="H107" i="66"/>
  <c r="H106" i="66"/>
  <c r="H105" i="66"/>
  <c r="H104" i="66"/>
  <c r="H103" i="66"/>
  <c r="H102" i="66"/>
  <c r="G108" i="66"/>
  <c r="G107" i="66"/>
  <c r="G106" i="66"/>
  <c r="G105" i="66"/>
  <c r="G104" i="66"/>
  <c r="G103" i="66"/>
  <c r="G102" i="66"/>
  <c r="F108" i="66"/>
  <c r="F107" i="66"/>
  <c r="F106" i="66"/>
  <c r="F105" i="66"/>
  <c r="F104" i="66"/>
  <c r="F103" i="66"/>
  <c r="F102" i="66"/>
  <c r="E108" i="66"/>
  <c r="E107" i="66"/>
  <c r="E106" i="66"/>
  <c r="E105" i="66"/>
  <c r="E104" i="66"/>
  <c r="E103" i="66"/>
  <c r="E102" i="66"/>
  <c r="D108" i="66"/>
  <c r="D107" i="66"/>
  <c r="D106" i="66"/>
  <c r="D105" i="66"/>
  <c r="D104" i="66"/>
  <c r="D103" i="66"/>
  <c r="D95" i="66"/>
  <c r="S101" i="66"/>
  <c r="S100" i="66"/>
  <c r="S99" i="66"/>
  <c r="S98" i="66"/>
  <c r="S97" i="66"/>
  <c r="S96" i="66"/>
  <c r="S95" i="66"/>
  <c r="R101" i="66"/>
  <c r="R100" i="66"/>
  <c r="R99" i="66"/>
  <c r="R98" i="66"/>
  <c r="R97" i="66"/>
  <c r="R96" i="66"/>
  <c r="R95" i="66"/>
  <c r="Q101" i="66"/>
  <c r="Q100" i="66"/>
  <c r="Q99" i="66"/>
  <c r="Q98" i="66"/>
  <c r="Q97" i="66"/>
  <c r="Q96" i="66"/>
  <c r="Q95" i="66"/>
  <c r="P101" i="66"/>
  <c r="P100" i="66"/>
  <c r="P99" i="66"/>
  <c r="P98" i="66"/>
  <c r="P97" i="66"/>
  <c r="P96" i="66"/>
  <c r="P95" i="66"/>
  <c r="O101" i="66"/>
  <c r="O100" i="66"/>
  <c r="O99" i="66"/>
  <c r="O98" i="66"/>
  <c r="O97" i="66"/>
  <c r="O96" i="66"/>
  <c r="O95" i="66"/>
  <c r="N101" i="66"/>
  <c r="N100" i="66"/>
  <c r="N99" i="66"/>
  <c r="N98" i="66"/>
  <c r="N97" i="66"/>
  <c r="N96" i="66"/>
  <c r="N95" i="66"/>
  <c r="M101" i="66"/>
  <c r="M100" i="66"/>
  <c r="M99" i="66"/>
  <c r="M98" i="66"/>
  <c r="M97" i="66"/>
  <c r="M96" i="66"/>
  <c r="M95" i="66"/>
  <c r="L101" i="66"/>
  <c r="L100" i="66"/>
  <c r="L99" i="66"/>
  <c r="L98" i="66"/>
  <c r="L97" i="66"/>
  <c r="L96" i="66"/>
  <c r="L95" i="66"/>
  <c r="K101" i="66"/>
  <c r="K100" i="66"/>
  <c r="K99" i="66"/>
  <c r="K98" i="66"/>
  <c r="K97" i="66"/>
  <c r="K96" i="66"/>
  <c r="K95" i="66"/>
  <c r="J101" i="66"/>
  <c r="J100" i="66"/>
  <c r="J99" i="66"/>
  <c r="J98" i="66"/>
  <c r="J97" i="66"/>
  <c r="J96" i="66"/>
  <c r="J95" i="66"/>
  <c r="I101" i="66"/>
  <c r="I100" i="66"/>
  <c r="I99" i="66"/>
  <c r="I98" i="66"/>
  <c r="I97" i="66"/>
  <c r="I96" i="66"/>
  <c r="I95" i="66"/>
  <c r="H101" i="66"/>
  <c r="H100" i="66"/>
  <c r="H99" i="66"/>
  <c r="H98" i="66"/>
  <c r="H97" i="66"/>
  <c r="H96" i="66"/>
  <c r="H95" i="66"/>
  <c r="G101" i="66"/>
  <c r="G100" i="66"/>
  <c r="G99" i="66"/>
  <c r="G98" i="66"/>
  <c r="G97" i="66"/>
  <c r="G96" i="66"/>
  <c r="G95" i="66"/>
  <c r="F101" i="66"/>
  <c r="F100" i="66"/>
  <c r="F99" i="66"/>
  <c r="F98" i="66"/>
  <c r="F97" i="66"/>
  <c r="F96" i="66"/>
  <c r="F95" i="66"/>
  <c r="E101" i="66"/>
  <c r="E100" i="66"/>
  <c r="E99" i="66"/>
  <c r="E98" i="66"/>
  <c r="E97" i="66"/>
  <c r="E96" i="66"/>
  <c r="E95" i="66"/>
  <c r="D101" i="66"/>
  <c r="D100" i="66"/>
  <c r="D99" i="66"/>
  <c r="D98" i="66"/>
  <c r="D97" i="66"/>
  <c r="D96" i="66"/>
  <c r="S94" i="66"/>
  <c r="S93" i="66"/>
  <c r="S92" i="66"/>
  <c r="S91" i="66"/>
  <c r="S90" i="66"/>
  <c r="S89" i="66"/>
  <c r="S88" i="66"/>
  <c r="R94" i="66"/>
  <c r="R93" i="66"/>
  <c r="R92" i="66"/>
  <c r="R91" i="66"/>
  <c r="R90" i="66"/>
  <c r="R89" i="66"/>
  <c r="R88" i="66"/>
  <c r="Q94" i="66"/>
  <c r="Q93" i="66"/>
  <c r="Q92" i="66"/>
  <c r="Q91" i="66"/>
  <c r="Q90" i="66"/>
  <c r="Q89" i="66"/>
  <c r="Q88" i="66"/>
  <c r="P94" i="66"/>
  <c r="P93" i="66"/>
  <c r="P92" i="66"/>
  <c r="P91" i="66"/>
  <c r="P90" i="66"/>
  <c r="P89" i="66"/>
  <c r="P88" i="66"/>
  <c r="O94" i="66"/>
  <c r="O93" i="66"/>
  <c r="O92" i="66"/>
  <c r="O91" i="66"/>
  <c r="O90" i="66"/>
  <c r="O89" i="66"/>
  <c r="O88" i="66"/>
  <c r="N94" i="66"/>
  <c r="N93" i="66"/>
  <c r="N92" i="66"/>
  <c r="N91" i="66"/>
  <c r="N90" i="66"/>
  <c r="N89" i="66"/>
  <c r="N88" i="66"/>
  <c r="M94" i="66"/>
  <c r="M93" i="66"/>
  <c r="M92" i="66"/>
  <c r="M91" i="66"/>
  <c r="M90" i="66"/>
  <c r="M89" i="66"/>
  <c r="M88" i="66"/>
  <c r="L94" i="66"/>
  <c r="L93" i="66"/>
  <c r="L92" i="66"/>
  <c r="L91" i="66"/>
  <c r="L90" i="66"/>
  <c r="L89" i="66"/>
  <c r="L88" i="66"/>
  <c r="K94" i="66"/>
  <c r="K93" i="66"/>
  <c r="K92" i="66"/>
  <c r="K91" i="66"/>
  <c r="K90" i="66"/>
  <c r="K89" i="66"/>
  <c r="K88" i="66"/>
  <c r="J94" i="66"/>
  <c r="J93" i="66"/>
  <c r="J92" i="66"/>
  <c r="J91" i="66"/>
  <c r="J90" i="66"/>
  <c r="J89" i="66"/>
  <c r="J88" i="66"/>
  <c r="I94" i="66"/>
  <c r="I93" i="66"/>
  <c r="I92" i="66"/>
  <c r="I91" i="66"/>
  <c r="I90" i="66"/>
  <c r="I89" i="66"/>
  <c r="I88" i="66"/>
  <c r="H94" i="66"/>
  <c r="H93" i="66"/>
  <c r="H92" i="66"/>
  <c r="H91" i="66"/>
  <c r="H90" i="66"/>
  <c r="H89" i="66"/>
  <c r="H88" i="66"/>
  <c r="G94" i="66"/>
  <c r="G93" i="66"/>
  <c r="G92" i="66"/>
  <c r="G91" i="66"/>
  <c r="G90" i="66"/>
  <c r="G89" i="66"/>
  <c r="G88" i="66"/>
  <c r="F94" i="66"/>
  <c r="F93" i="66"/>
  <c r="F92" i="66"/>
  <c r="F91" i="66"/>
  <c r="F90" i="66"/>
  <c r="F89" i="66"/>
  <c r="F88" i="66"/>
  <c r="D88" i="66"/>
  <c r="E94" i="66"/>
  <c r="E93" i="66"/>
  <c r="E92" i="66"/>
  <c r="E91" i="66"/>
  <c r="E90" i="66"/>
  <c r="E89" i="66"/>
  <c r="E88" i="66"/>
  <c r="D94" i="66"/>
  <c r="D93" i="66"/>
  <c r="D92" i="66"/>
  <c r="D91" i="66"/>
  <c r="D90" i="66"/>
  <c r="D89" i="66"/>
  <c r="U453" i="66"/>
  <c r="U454" i="66"/>
  <c r="U455" i="66"/>
  <c r="U456" i="66"/>
  <c r="U457" i="66"/>
  <c r="U458" i="66"/>
  <c r="F46" i="68"/>
  <c r="G46" i="68"/>
  <c r="AI44" i="37" s="1"/>
  <c r="H46" i="68"/>
  <c r="AI44" i="38" s="1"/>
  <c r="I46" i="68"/>
  <c r="AI44" i="39" s="1"/>
  <c r="J46" i="68"/>
  <c r="K46" i="68"/>
  <c r="L46" i="68"/>
  <c r="AI44" i="42" s="1"/>
  <c r="M46" i="68"/>
  <c r="AI44" i="43" s="1"/>
  <c r="N46" i="68"/>
  <c r="O46" i="68"/>
  <c r="P46" i="68"/>
  <c r="AI44" i="46" s="1"/>
  <c r="Q46" i="68"/>
  <c r="AI44" i="47" s="1"/>
  <c r="R46" i="68"/>
  <c r="S46" i="68"/>
  <c r="T46" i="68"/>
  <c r="AI44" i="50" s="1"/>
  <c r="U46" i="68"/>
  <c r="AI44" i="51" s="1"/>
  <c r="V46" i="68"/>
  <c r="W46" i="68"/>
  <c r="X46" i="68"/>
  <c r="AI44" i="54" s="1"/>
  <c r="Y46" i="68"/>
  <c r="AI44" i="55" s="1"/>
  <c r="Z46" i="68"/>
  <c r="AA46" i="68"/>
  <c r="AB46" i="68"/>
  <c r="AC46" i="68"/>
  <c r="AI44" i="23" s="1"/>
  <c r="AD46" i="68"/>
  <c r="AE46" i="68"/>
  <c r="AF46" i="68"/>
  <c r="AI44" i="26" s="1"/>
  <c r="AG46" i="68"/>
  <c r="AI44" i="27" s="1"/>
  <c r="AH46" i="68"/>
  <c r="AI46" i="68"/>
  <c r="AJ46" i="68"/>
  <c r="AI44" i="30" s="1"/>
  <c r="AK46" i="68"/>
  <c r="AI44" i="31" s="1"/>
  <c r="AL46" i="68"/>
  <c r="AM46" i="68"/>
  <c r="AN46" i="68"/>
  <c r="AI44" i="16" s="1"/>
  <c r="AO46" i="68"/>
  <c r="AI44" i="17" s="1"/>
  <c r="AP46" i="68"/>
  <c r="AQ46" i="68"/>
  <c r="AR46" i="68"/>
  <c r="AS46" i="68"/>
  <c r="AI44" i="21" s="1"/>
  <c r="AT46" i="68"/>
  <c r="AU46" i="68"/>
  <c r="AV46" i="68"/>
  <c r="AI44" i="8" s="1"/>
  <c r="AW46" i="68"/>
  <c r="AI44" i="9" s="1"/>
  <c r="AX46" i="68"/>
  <c r="AY46" i="68"/>
  <c r="AZ46" i="68"/>
  <c r="BA46" i="68"/>
  <c r="AI44" i="59" s="1"/>
  <c r="BB46" i="68"/>
  <c r="BC46" i="68"/>
  <c r="E46" i="68"/>
  <c r="AI44" i="35" s="1"/>
  <c r="AI33" i="35"/>
  <c r="AI11" i="8"/>
  <c r="AI12" i="8"/>
  <c r="AI47" i="35"/>
  <c r="AI47" i="37"/>
  <c r="AI47" i="38"/>
  <c r="AI47" i="39"/>
  <c r="AI47" i="40"/>
  <c r="AI47" i="41"/>
  <c r="AI47" i="42"/>
  <c r="AI47" i="43"/>
  <c r="AI47" i="44"/>
  <c r="AI47" i="45"/>
  <c r="AI47" i="46"/>
  <c r="AI47" i="47"/>
  <c r="AI47" i="48"/>
  <c r="AI47" i="49"/>
  <c r="AI47" i="50"/>
  <c r="AI47" i="51"/>
  <c r="AI47" i="52"/>
  <c r="AI47" i="53"/>
  <c r="AI47" i="54"/>
  <c r="AI47" i="55"/>
  <c r="AI47" i="56"/>
  <c r="AI47" i="57"/>
  <c r="AI47" i="22"/>
  <c r="AI47" i="23"/>
  <c r="AI47" i="24"/>
  <c r="AI47" i="25"/>
  <c r="AI47" i="26"/>
  <c r="AI47" i="27"/>
  <c r="AI47" i="28"/>
  <c r="AI47" i="29"/>
  <c r="AI47" i="30"/>
  <c r="AI47" i="31"/>
  <c r="AI47" i="32"/>
  <c r="AI47" i="33"/>
  <c r="AI47" i="16"/>
  <c r="AI47" i="17"/>
  <c r="AI47" i="18"/>
  <c r="AI47" i="19"/>
  <c r="AI47" i="20"/>
  <c r="AI47" i="21"/>
  <c r="AI47" i="1"/>
  <c r="AI47" i="7"/>
  <c r="AI47" i="8"/>
  <c r="AI47" i="9"/>
  <c r="AI47" i="11"/>
  <c r="AI47" i="10"/>
  <c r="AI47" i="58"/>
  <c r="AI47" i="59"/>
  <c r="AI47" i="60"/>
  <c r="AI47" i="61"/>
  <c r="AI47" i="34"/>
  <c r="AI44" i="36"/>
  <c r="AI40" i="36"/>
  <c r="AI39" i="36"/>
  <c r="AI38" i="36"/>
  <c r="AI36" i="36"/>
  <c r="AI35" i="36"/>
  <c r="AI34" i="36"/>
  <c r="AI33" i="36"/>
  <c r="AI32" i="36"/>
  <c r="AI31" i="36"/>
  <c r="AI29" i="36"/>
  <c r="AI28" i="36"/>
  <c r="AI27" i="36"/>
  <c r="AI26" i="36"/>
  <c r="AI25" i="36"/>
  <c r="AI24" i="36"/>
  <c r="AI23" i="36"/>
  <c r="AI22" i="36"/>
  <c r="AI21" i="36"/>
  <c r="AI20" i="36"/>
  <c r="AI19" i="36"/>
  <c r="AI18" i="36"/>
  <c r="AI16" i="36"/>
  <c r="AI15" i="36"/>
  <c r="AI14" i="36"/>
  <c r="AI13" i="36"/>
  <c r="AI12" i="36"/>
  <c r="AI11" i="36"/>
  <c r="AI10" i="36"/>
  <c r="AI40" i="37"/>
  <c r="AI39" i="37"/>
  <c r="AI38" i="37"/>
  <c r="AI36" i="37"/>
  <c r="AI35" i="37"/>
  <c r="AI34" i="37"/>
  <c r="AI33" i="37"/>
  <c r="AI32" i="37"/>
  <c r="AI31" i="37"/>
  <c r="AI29" i="37"/>
  <c r="AI28" i="37"/>
  <c r="AI27" i="37"/>
  <c r="AI26" i="37"/>
  <c r="AI25" i="37"/>
  <c r="AI24" i="37"/>
  <c r="AI23" i="37"/>
  <c r="AI22" i="37"/>
  <c r="AI21" i="37"/>
  <c r="AI20" i="37"/>
  <c r="AI19" i="37"/>
  <c r="AI18" i="37"/>
  <c r="AI16" i="37"/>
  <c r="AI15" i="37"/>
  <c r="AI14" i="37"/>
  <c r="AI13" i="37"/>
  <c r="AI12" i="37"/>
  <c r="AI11" i="37"/>
  <c r="AI10" i="37"/>
  <c r="AI40" i="38"/>
  <c r="AI39" i="38"/>
  <c r="AI38" i="38"/>
  <c r="AI36" i="38"/>
  <c r="AI35" i="38"/>
  <c r="AI34" i="38"/>
  <c r="AI33" i="38"/>
  <c r="AI32" i="38"/>
  <c r="AI31" i="38"/>
  <c r="AI29" i="38"/>
  <c r="AI28" i="38"/>
  <c r="AI27" i="38"/>
  <c r="AI26" i="38"/>
  <c r="AI25" i="38"/>
  <c r="AI24" i="38"/>
  <c r="AI23" i="38"/>
  <c r="AI22" i="38"/>
  <c r="AI21" i="38"/>
  <c r="AI20" i="38"/>
  <c r="AI19" i="38"/>
  <c r="AI18" i="38"/>
  <c r="AI16" i="38"/>
  <c r="AI15" i="38"/>
  <c r="AI14" i="38"/>
  <c r="AI13" i="38"/>
  <c r="AI12" i="38"/>
  <c r="AI11" i="38"/>
  <c r="AI10" i="38"/>
  <c r="AI40" i="39"/>
  <c r="AI39" i="39"/>
  <c r="AI38" i="39"/>
  <c r="AI36" i="39"/>
  <c r="AI35" i="39"/>
  <c r="AI34" i="39"/>
  <c r="AI33" i="39"/>
  <c r="AI32" i="39"/>
  <c r="AI31" i="39"/>
  <c r="AI29" i="39"/>
  <c r="AI28" i="39"/>
  <c r="AI27" i="39"/>
  <c r="AI26" i="39"/>
  <c r="AI25" i="39"/>
  <c r="AI24" i="39"/>
  <c r="AI23" i="39"/>
  <c r="AI22" i="39"/>
  <c r="AI21" i="39"/>
  <c r="AI20" i="39"/>
  <c r="AI19" i="39"/>
  <c r="AI18" i="39"/>
  <c r="AI16" i="39"/>
  <c r="AI15" i="39"/>
  <c r="AI14" i="39"/>
  <c r="AI13" i="39"/>
  <c r="AI12" i="39"/>
  <c r="AI11" i="39"/>
  <c r="AI10" i="39"/>
  <c r="AI44" i="40"/>
  <c r="AI40" i="40"/>
  <c r="AI39" i="40"/>
  <c r="AI38" i="40"/>
  <c r="AI36" i="40"/>
  <c r="AI35" i="40"/>
  <c r="AI34" i="40"/>
  <c r="AI33" i="40"/>
  <c r="AI32" i="40"/>
  <c r="AI31" i="40"/>
  <c r="AI29" i="40"/>
  <c r="AI28" i="40"/>
  <c r="AI27" i="40"/>
  <c r="AI26" i="40"/>
  <c r="AI25" i="40"/>
  <c r="AI24" i="40"/>
  <c r="AI23" i="40"/>
  <c r="AI22" i="40"/>
  <c r="AI21" i="40"/>
  <c r="AI20" i="40"/>
  <c r="AI19" i="40"/>
  <c r="AI18" i="40"/>
  <c r="AI16" i="40"/>
  <c r="AI15" i="40"/>
  <c r="AI14" i="40"/>
  <c r="AI13" i="40"/>
  <c r="AI12" i="40"/>
  <c r="AI11" i="40"/>
  <c r="AI10" i="40"/>
  <c r="AI44" i="41"/>
  <c r="AI40" i="41"/>
  <c r="AI39" i="41"/>
  <c r="AI38" i="41"/>
  <c r="AI36" i="41"/>
  <c r="AI35" i="41"/>
  <c r="AI34" i="41"/>
  <c r="AI33" i="41"/>
  <c r="AI32" i="41"/>
  <c r="AI31" i="41"/>
  <c r="AI29" i="41"/>
  <c r="AI28" i="41"/>
  <c r="AI27" i="41"/>
  <c r="AI26" i="41"/>
  <c r="AI25" i="41"/>
  <c r="AI24" i="41"/>
  <c r="AI23" i="41"/>
  <c r="AI22" i="41"/>
  <c r="AI21" i="41"/>
  <c r="AI20" i="41"/>
  <c r="AI19" i="41"/>
  <c r="AI18" i="41"/>
  <c r="AI16" i="41"/>
  <c r="AI15" i="41"/>
  <c r="AI14" i="41"/>
  <c r="AI13" i="41"/>
  <c r="AI12" i="41"/>
  <c r="AI11" i="41"/>
  <c r="AI10" i="41"/>
  <c r="AI40" i="42"/>
  <c r="AI39" i="42"/>
  <c r="AI38" i="42"/>
  <c r="AI36" i="42"/>
  <c r="AI35" i="42"/>
  <c r="AI34" i="42"/>
  <c r="AI33" i="42"/>
  <c r="AI32" i="42"/>
  <c r="AI31" i="42"/>
  <c r="AI29" i="42"/>
  <c r="AI28" i="42"/>
  <c r="AI27" i="42"/>
  <c r="AI26" i="42"/>
  <c r="AI25" i="42"/>
  <c r="AI24" i="42"/>
  <c r="AI23" i="42"/>
  <c r="AI22" i="42"/>
  <c r="AI21" i="42"/>
  <c r="AI20" i="42"/>
  <c r="AI19" i="42"/>
  <c r="AI18" i="42"/>
  <c r="AI16" i="42"/>
  <c r="AI15" i="42"/>
  <c r="AI14" i="42"/>
  <c r="AI13" i="42"/>
  <c r="AI12" i="42"/>
  <c r="AI11" i="42"/>
  <c r="AI10" i="42"/>
  <c r="AI40" i="43"/>
  <c r="AI39" i="43"/>
  <c r="AI38" i="43"/>
  <c r="AI36" i="43"/>
  <c r="AI35" i="43"/>
  <c r="AI34" i="43"/>
  <c r="AI33" i="43"/>
  <c r="AI32" i="43"/>
  <c r="AI31" i="43"/>
  <c r="AI29" i="43"/>
  <c r="AI28" i="43"/>
  <c r="AI27" i="43"/>
  <c r="AI26" i="43"/>
  <c r="AI25" i="43"/>
  <c r="AI24" i="43"/>
  <c r="AI23" i="43"/>
  <c r="AI22" i="43"/>
  <c r="AI21" i="43"/>
  <c r="AI20" i="43"/>
  <c r="AI19" i="43"/>
  <c r="AI18" i="43"/>
  <c r="AI16" i="43"/>
  <c r="AI15" i="43"/>
  <c r="AI14" i="43"/>
  <c r="AI13" i="43"/>
  <c r="AI12" i="43"/>
  <c r="AI11" i="43"/>
  <c r="AI10" i="43"/>
  <c r="AI44" i="44"/>
  <c r="AI40" i="44"/>
  <c r="AI39" i="44"/>
  <c r="AI38" i="44"/>
  <c r="AI36" i="44"/>
  <c r="AI35" i="44"/>
  <c r="AI34" i="44"/>
  <c r="AI33" i="44"/>
  <c r="AI32" i="44"/>
  <c r="AI31" i="44"/>
  <c r="AI29" i="44"/>
  <c r="AI28" i="44"/>
  <c r="AI27" i="44"/>
  <c r="AI26" i="44"/>
  <c r="AI25" i="44"/>
  <c r="AI24" i="44"/>
  <c r="AI23" i="44"/>
  <c r="AI22" i="44"/>
  <c r="AI21" i="44"/>
  <c r="AI20" i="44"/>
  <c r="AI19" i="44"/>
  <c r="AI18" i="44"/>
  <c r="AI16" i="44"/>
  <c r="AI15" i="44"/>
  <c r="AI14" i="44"/>
  <c r="AI13" i="44"/>
  <c r="AI12" i="44"/>
  <c r="AI11" i="44"/>
  <c r="AI10" i="44"/>
  <c r="AI44" i="45"/>
  <c r="AI40" i="45"/>
  <c r="AI39" i="45"/>
  <c r="AI38" i="45"/>
  <c r="AI36" i="45"/>
  <c r="AI35" i="45"/>
  <c r="AI34" i="45"/>
  <c r="AI33" i="45"/>
  <c r="AI32" i="45"/>
  <c r="AI31" i="45"/>
  <c r="AI29" i="45"/>
  <c r="AI28" i="45"/>
  <c r="AI27" i="45"/>
  <c r="AI26" i="45"/>
  <c r="AI25" i="45"/>
  <c r="AI24" i="45"/>
  <c r="AI23" i="45"/>
  <c r="AI22" i="45"/>
  <c r="AI21" i="45"/>
  <c r="AI20" i="45"/>
  <c r="AI19" i="45"/>
  <c r="AI18" i="45"/>
  <c r="AI16" i="45"/>
  <c r="AI15" i="45"/>
  <c r="AI14" i="45"/>
  <c r="AI13" i="45"/>
  <c r="AI12" i="45"/>
  <c r="AI11" i="45"/>
  <c r="AI10" i="45"/>
  <c r="AI40" i="46"/>
  <c r="AI39" i="46"/>
  <c r="AI38" i="46"/>
  <c r="AI36" i="46"/>
  <c r="AI35" i="46"/>
  <c r="AI34" i="46"/>
  <c r="AI33" i="46"/>
  <c r="AI32" i="46"/>
  <c r="AI31" i="46"/>
  <c r="AI29" i="46"/>
  <c r="AI28" i="46"/>
  <c r="AI27" i="46"/>
  <c r="AI26" i="46"/>
  <c r="AI25" i="46"/>
  <c r="AI24" i="46"/>
  <c r="AI23" i="46"/>
  <c r="AI22" i="46"/>
  <c r="AI21" i="46"/>
  <c r="AI20" i="46"/>
  <c r="AI19" i="46"/>
  <c r="AI18" i="46"/>
  <c r="AI16" i="46"/>
  <c r="AI15" i="46"/>
  <c r="AI14" i="46"/>
  <c r="AI13" i="46"/>
  <c r="AI12" i="46"/>
  <c r="AI11" i="46"/>
  <c r="AI10" i="46"/>
  <c r="AI40" i="47"/>
  <c r="AI39" i="47"/>
  <c r="AI38" i="47"/>
  <c r="AI36" i="47"/>
  <c r="AI35" i="47"/>
  <c r="AI34" i="47"/>
  <c r="AI33" i="47"/>
  <c r="AI32" i="47"/>
  <c r="AI31" i="47"/>
  <c r="AI29" i="47"/>
  <c r="AI28" i="47"/>
  <c r="AI27" i="47"/>
  <c r="AI26" i="47"/>
  <c r="AI25" i="47"/>
  <c r="AI24" i="47"/>
  <c r="AI23" i="47"/>
  <c r="AI22" i="47"/>
  <c r="AI21" i="47"/>
  <c r="AI20" i="47"/>
  <c r="AI19" i="47"/>
  <c r="AI18" i="47"/>
  <c r="AI16" i="47"/>
  <c r="AI15" i="47"/>
  <c r="AI14" i="47"/>
  <c r="AI13" i="47"/>
  <c r="AI12" i="47"/>
  <c r="AI11" i="47"/>
  <c r="AI10" i="47"/>
  <c r="AI44" i="48"/>
  <c r="AI40" i="48"/>
  <c r="AI39" i="48"/>
  <c r="AI38" i="48"/>
  <c r="AI36" i="48"/>
  <c r="AI35" i="48"/>
  <c r="AI34" i="48"/>
  <c r="AI33" i="48"/>
  <c r="AI32" i="48"/>
  <c r="AI31" i="48"/>
  <c r="AI29" i="48"/>
  <c r="AI28" i="48"/>
  <c r="AI27" i="48"/>
  <c r="AI26" i="48"/>
  <c r="AI25" i="48"/>
  <c r="AI24" i="48"/>
  <c r="AI23" i="48"/>
  <c r="AI22" i="48"/>
  <c r="AI21" i="48"/>
  <c r="AI20" i="48"/>
  <c r="AI19" i="48"/>
  <c r="AI18" i="48"/>
  <c r="AI16" i="48"/>
  <c r="AI15" i="48"/>
  <c r="AI14" i="48"/>
  <c r="AI13" i="48"/>
  <c r="AI12" i="48"/>
  <c r="AI11" i="48"/>
  <c r="AI10" i="48"/>
  <c r="AI44" i="49"/>
  <c r="AI40" i="49"/>
  <c r="AI39" i="49"/>
  <c r="AI38" i="49"/>
  <c r="AI36" i="49"/>
  <c r="AI35" i="49"/>
  <c r="AI34" i="49"/>
  <c r="AI33" i="49"/>
  <c r="AI32" i="49"/>
  <c r="AI31" i="49"/>
  <c r="AI29" i="49"/>
  <c r="AI28" i="49"/>
  <c r="AI27" i="49"/>
  <c r="AI26" i="49"/>
  <c r="AI25" i="49"/>
  <c r="AI24" i="49"/>
  <c r="AI23" i="49"/>
  <c r="AI22" i="49"/>
  <c r="AI21" i="49"/>
  <c r="AI20" i="49"/>
  <c r="AI19" i="49"/>
  <c r="AI18" i="49"/>
  <c r="AI16" i="49"/>
  <c r="AI15" i="49"/>
  <c r="AI14" i="49"/>
  <c r="AI13" i="49"/>
  <c r="AI12" i="49"/>
  <c r="AI11" i="49"/>
  <c r="AI10" i="49"/>
  <c r="AI40" i="50"/>
  <c r="AI39" i="50"/>
  <c r="AI38" i="50"/>
  <c r="AI36" i="50"/>
  <c r="AI35" i="50"/>
  <c r="AI34" i="50"/>
  <c r="AI33" i="50"/>
  <c r="AI32" i="50"/>
  <c r="AI31" i="50"/>
  <c r="AI29" i="50"/>
  <c r="AI28" i="50"/>
  <c r="AI27" i="50"/>
  <c r="AI26" i="50"/>
  <c r="AI25" i="50"/>
  <c r="AI24" i="50"/>
  <c r="AI23" i="50"/>
  <c r="AI22" i="50"/>
  <c r="AI21" i="50"/>
  <c r="AI20" i="50"/>
  <c r="AI19" i="50"/>
  <c r="AI18" i="50"/>
  <c r="AI16" i="50"/>
  <c r="AI15" i="50"/>
  <c r="AI14" i="50"/>
  <c r="AI13" i="50"/>
  <c r="AI12" i="50"/>
  <c r="AI11" i="50"/>
  <c r="AI10" i="50"/>
  <c r="AI40" i="51"/>
  <c r="AI39" i="51"/>
  <c r="AI38" i="51"/>
  <c r="AI36" i="51"/>
  <c r="AI35" i="51"/>
  <c r="AI34" i="51"/>
  <c r="AI33" i="51"/>
  <c r="AI32" i="51"/>
  <c r="AI31" i="51"/>
  <c r="AI29" i="51"/>
  <c r="AI28" i="51"/>
  <c r="AI27" i="51"/>
  <c r="AI26" i="51"/>
  <c r="AI25" i="51"/>
  <c r="AI24" i="51"/>
  <c r="AI23" i="51"/>
  <c r="AI22" i="51"/>
  <c r="AI21" i="51"/>
  <c r="AI20" i="51"/>
  <c r="AI19" i="51"/>
  <c r="AI18" i="51"/>
  <c r="AI16" i="51"/>
  <c r="AI15" i="51"/>
  <c r="AI14" i="51"/>
  <c r="AI13" i="51"/>
  <c r="AI12" i="51"/>
  <c r="AI11" i="51"/>
  <c r="AI10" i="51"/>
  <c r="AI44" i="52"/>
  <c r="AI40" i="52"/>
  <c r="AI39" i="52"/>
  <c r="AI38" i="52"/>
  <c r="AI36" i="52"/>
  <c r="AI35" i="52"/>
  <c r="AI34" i="52"/>
  <c r="AI33" i="52"/>
  <c r="AI32" i="52"/>
  <c r="AI31" i="52"/>
  <c r="AI29" i="52"/>
  <c r="AI28" i="52"/>
  <c r="AI27" i="52"/>
  <c r="AI26" i="52"/>
  <c r="AI25" i="52"/>
  <c r="AI24" i="52"/>
  <c r="AI23" i="52"/>
  <c r="AI22" i="52"/>
  <c r="AI21" i="52"/>
  <c r="AI20" i="52"/>
  <c r="AI19" i="52"/>
  <c r="AI18" i="52"/>
  <c r="AI16" i="52"/>
  <c r="AI15" i="52"/>
  <c r="AI14" i="52"/>
  <c r="AI13" i="52"/>
  <c r="AI12" i="52"/>
  <c r="AI11" i="52"/>
  <c r="AI10" i="52"/>
  <c r="AI44" i="53"/>
  <c r="AI40" i="53"/>
  <c r="AI39" i="53"/>
  <c r="AI38" i="53"/>
  <c r="AI36" i="53"/>
  <c r="AI35" i="53"/>
  <c r="AI34" i="53"/>
  <c r="AI33" i="53"/>
  <c r="AI32" i="53"/>
  <c r="AI31" i="53"/>
  <c r="AI29" i="53"/>
  <c r="AI28" i="53"/>
  <c r="AI27" i="53"/>
  <c r="AI26" i="53"/>
  <c r="AI25" i="53"/>
  <c r="AI24" i="53"/>
  <c r="AI23" i="53"/>
  <c r="AI22" i="53"/>
  <c r="AI21" i="53"/>
  <c r="AI20" i="53"/>
  <c r="AI19" i="53"/>
  <c r="AI18" i="53"/>
  <c r="AI16" i="53"/>
  <c r="AI15" i="53"/>
  <c r="AI14" i="53"/>
  <c r="AI13" i="53"/>
  <c r="AI12" i="53"/>
  <c r="AI11" i="53"/>
  <c r="AI10" i="53"/>
  <c r="AI40" i="54"/>
  <c r="AI39" i="54"/>
  <c r="AI38" i="54"/>
  <c r="AI36" i="54"/>
  <c r="AI35" i="54"/>
  <c r="AI34" i="54"/>
  <c r="AI33" i="54"/>
  <c r="AI32" i="54"/>
  <c r="AI31" i="54"/>
  <c r="AI29" i="54"/>
  <c r="AI28" i="54"/>
  <c r="AI27" i="54"/>
  <c r="AI26" i="54"/>
  <c r="AI25" i="54"/>
  <c r="AI24" i="54"/>
  <c r="AI23" i="54"/>
  <c r="AI22" i="54"/>
  <c r="AI21" i="54"/>
  <c r="AI20" i="54"/>
  <c r="AI19" i="54"/>
  <c r="AI18" i="54"/>
  <c r="AI16" i="54"/>
  <c r="AI15" i="54"/>
  <c r="AI14" i="54"/>
  <c r="AI13" i="54"/>
  <c r="AI12" i="54"/>
  <c r="AI11" i="54"/>
  <c r="AI10" i="54"/>
  <c r="AI40" i="55"/>
  <c r="AI39" i="55"/>
  <c r="AI38" i="55"/>
  <c r="AI36" i="55"/>
  <c r="AI35" i="55"/>
  <c r="AI34" i="55"/>
  <c r="AI33" i="55"/>
  <c r="AI32" i="55"/>
  <c r="AI31" i="55"/>
  <c r="AI29" i="55"/>
  <c r="AI28" i="55"/>
  <c r="AI27" i="55"/>
  <c r="AI26" i="55"/>
  <c r="AI25" i="55"/>
  <c r="AI24" i="55"/>
  <c r="AI23" i="55"/>
  <c r="AI22" i="55"/>
  <c r="AI21" i="55"/>
  <c r="AI20" i="55"/>
  <c r="AI19" i="55"/>
  <c r="AI18" i="55"/>
  <c r="AI16" i="55"/>
  <c r="AI15" i="55"/>
  <c r="AI14" i="55"/>
  <c r="AI13" i="55"/>
  <c r="AI12" i="55"/>
  <c r="AI11" i="55"/>
  <c r="AI10" i="55"/>
  <c r="AI44" i="56"/>
  <c r="AI40" i="56"/>
  <c r="AI39" i="56"/>
  <c r="AI38" i="56"/>
  <c r="AI36" i="56"/>
  <c r="AI35" i="56"/>
  <c r="AI34" i="56"/>
  <c r="AI33" i="56"/>
  <c r="AI32" i="56"/>
  <c r="AI31" i="56"/>
  <c r="AI29" i="56"/>
  <c r="AI28" i="56"/>
  <c r="AI27" i="56"/>
  <c r="AI26" i="56"/>
  <c r="AI25" i="56"/>
  <c r="AI24" i="56"/>
  <c r="AI23" i="56"/>
  <c r="AI22" i="56"/>
  <c r="AI21" i="56"/>
  <c r="AI20" i="56"/>
  <c r="AI19" i="56"/>
  <c r="AI18" i="56"/>
  <c r="AI16" i="56"/>
  <c r="AI15" i="56"/>
  <c r="AI14" i="56"/>
  <c r="AI13" i="56"/>
  <c r="AI12" i="56"/>
  <c r="AI11" i="56"/>
  <c r="AI10" i="56"/>
  <c r="AI44" i="57"/>
  <c r="AI40" i="57"/>
  <c r="AI39" i="57"/>
  <c r="AI38" i="57"/>
  <c r="AI36" i="57"/>
  <c r="AI35" i="57"/>
  <c r="AI34" i="57"/>
  <c r="AI33" i="57"/>
  <c r="AI32" i="57"/>
  <c r="AI31" i="57"/>
  <c r="AI29" i="57"/>
  <c r="AI28" i="57"/>
  <c r="AI27" i="57"/>
  <c r="AI26" i="57"/>
  <c r="AI25" i="57"/>
  <c r="AI24" i="57"/>
  <c r="AI23" i="57"/>
  <c r="AI22" i="57"/>
  <c r="AI21" i="57"/>
  <c r="AI20" i="57"/>
  <c r="AI19" i="57"/>
  <c r="AI18" i="57"/>
  <c r="AI16" i="57"/>
  <c r="AI15" i="57"/>
  <c r="AI14" i="57"/>
  <c r="AI13" i="57"/>
  <c r="AI12" i="57"/>
  <c r="AI11" i="57"/>
  <c r="AI10" i="57"/>
  <c r="AI44" i="22"/>
  <c r="AI40" i="22"/>
  <c r="AI39" i="22"/>
  <c r="AI38" i="22"/>
  <c r="AI36" i="22"/>
  <c r="AI35" i="22"/>
  <c r="AI34" i="22"/>
  <c r="AI33" i="22"/>
  <c r="AI32" i="22"/>
  <c r="AI31" i="22"/>
  <c r="AI29" i="22"/>
  <c r="AI28" i="22"/>
  <c r="AI27" i="22"/>
  <c r="AI26" i="22"/>
  <c r="AI25" i="22"/>
  <c r="AI24" i="22"/>
  <c r="AI23" i="22"/>
  <c r="AI22" i="22"/>
  <c r="AI21" i="22"/>
  <c r="AI20" i="22"/>
  <c r="AI19" i="22"/>
  <c r="AI18" i="22"/>
  <c r="AI16" i="22"/>
  <c r="AI15" i="22"/>
  <c r="AI14" i="22"/>
  <c r="AI13" i="22"/>
  <c r="AI12" i="22"/>
  <c r="AI11" i="22"/>
  <c r="AI10" i="22"/>
  <c r="AI40" i="23"/>
  <c r="AI39" i="23"/>
  <c r="AI38" i="23"/>
  <c r="AI36" i="23"/>
  <c r="AI35" i="23"/>
  <c r="AI34" i="23"/>
  <c r="AI33" i="23"/>
  <c r="AI32" i="23"/>
  <c r="AI31" i="23"/>
  <c r="AI29" i="23"/>
  <c r="AI28" i="23"/>
  <c r="AI27" i="23"/>
  <c r="AI26" i="23"/>
  <c r="AI25" i="23"/>
  <c r="AI24" i="23"/>
  <c r="AI23" i="23"/>
  <c r="AI22" i="23"/>
  <c r="AI21" i="23"/>
  <c r="AI20" i="23"/>
  <c r="AI19" i="23"/>
  <c r="AI18" i="23"/>
  <c r="AI16" i="23"/>
  <c r="AI15" i="23"/>
  <c r="AI14" i="23"/>
  <c r="AI13" i="23"/>
  <c r="AI12" i="23"/>
  <c r="AI11" i="23"/>
  <c r="AI10" i="23"/>
  <c r="AI44" i="24"/>
  <c r="AI40" i="24"/>
  <c r="AI39" i="24"/>
  <c r="AI38" i="24"/>
  <c r="AI36" i="24"/>
  <c r="AI35" i="24"/>
  <c r="AI34" i="24"/>
  <c r="AI33" i="24"/>
  <c r="AI32" i="24"/>
  <c r="AI31" i="24"/>
  <c r="AI29" i="24"/>
  <c r="AI28" i="24"/>
  <c r="AI27" i="24"/>
  <c r="AI26" i="24"/>
  <c r="AI25" i="24"/>
  <c r="AI24" i="24"/>
  <c r="AI23" i="24"/>
  <c r="AI22" i="24"/>
  <c r="AI21" i="24"/>
  <c r="AI20" i="24"/>
  <c r="AI19" i="24"/>
  <c r="AI18" i="24"/>
  <c r="AI16" i="24"/>
  <c r="AI15" i="24"/>
  <c r="AI14" i="24"/>
  <c r="AI13" i="24"/>
  <c r="AI12" i="24"/>
  <c r="AI11" i="24"/>
  <c r="AI10" i="24"/>
  <c r="AI44" i="25"/>
  <c r="AI40" i="25"/>
  <c r="AI39" i="25"/>
  <c r="AI38" i="25"/>
  <c r="AI36" i="25"/>
  <c r="AI35" i="25"/>
  <c r="AI34" i="25"/>
  <c r="AI33" i="25"/>
  <c r="AI32" i="25"/>
  <c r="AI31" i="25"/>
  <c r="AI29" i="25"/>
  <c r="AI28" i="25"/>
  <c r="AI27" i="25"/>
  <c r="AI26" i="25"/>
  <c r="AI25" i="25"/>
  <c r="AI24" i="25"/>
  <c r="AI23" i="25"/>
  <c r="AI22" i="25"/>
  <c r="AI21" i="25"/>
  <c r="AI20" i="25"/>
  <c r="AI19" i="25"/>
  <c r="AI18" i="25"/>
  <c r="AI16" i="25"/>
  <c r="AI15" i="25"/>
  <c r="AI14" i="25"/>
  <c r="AI13" i="25"/>
  <c r="AI12" i="25"/>
  <c r="AI11" i="25"/>
  <c r="AI10" i="25"/>
  <c r="AI40" i="26"/>
  <c r="AI39" i="26"/>
  <c r="AI38" i="26"/>
  <c r="AI36" i="26"/>
  <c r="AI35" i="26"/>
  <c r="AI34" i="26"/>
  <c r="AI33" i="26"/>
  <c r="AI32" i="26"/>
  <c r="AI31" i="26"/>
  <c r="AI29" i="26"/>
  <c r="AI28" i="26"/>
  <c r="AI27" i="26"/>
  <c r="AI26" i="26"/>
  <c r="AI25" i="26"/>
  <c r="AI24" i="26"/>
  <c r="AI23" i="26"/>
  <c r="AI22" i="26"/>
  <c r="AI21" i="26"/>
  <c r="AI20" i="26"/>
  <c r="AI19" i="26"/>
  <c r="AI18" i="26"/>
  <c r="AI16" i="26"/>
  <c r="AI15" i="26"/>
  <c r="AI14" i="26"/>
  <c r="AI13" i="26"/>
  <c r="AI12" i="26"/>
  <c r="AI11" i="26"/>
  <c r="AI10" i="26"/>
  <c r="AI40" i="27"/>
  <c r="AI39" i="27"/>
  <c r="AI38" i="27"/>
  <c r="AI36" i="27"/>
  <c r="AI35" i="27"/>
  <c r="AI34" i="27"/>
  <c r="AI33" i="27"/>
  <c r="AI32" i="27"/>
  <c r="AI31" i="27"/>
  <c r="AI29" i="27"/>
  <c r="AI28" i="27"/>
  <c r="AI27" i="27"/>
  <c r="AI26" i="27"/>
  <c r="AI25" i="27"/>
  <c r="AI24" i="27"/>
  <c r="AI23" i="27"/>
  <c r="AI22" i="27"/>
  <c r="AI21" i="27"/>
  <c r="AI20" i="27"/>
  <c r="AI19" i="27"/>
  <c r="AI18" i="27"/>
  <c r="AI16" i="27"/>
  <c r="AI15" i="27"/>
  <c r="AI14" i="27"/>
  <c r="AI13" i="27"/>
  <c r="AI12" i="27"/>
  <c r="AI11" i="27"/>
  <c r="AI10" i="27"/>
  <c r="AI44" i="28"/>
  <c r="AI40" i="28"/>
  <c r="AI39" i="28"/>
  <c r="AI38" i="28"/>
  <c r="AI36" i="28"/>
  <c r="AI35" i="28"/>
  <c r="AI34" i="28"/>
  <c r="AI33" i="28"/>
  <c r="AI32" i="28"/>
  <c r="AI31" i="28"/>
  <c r="AI29" i="28"/>
  <c r="AI28" i="28"/>
  <c r="AI27" i="28"/>
  <c r="AI26" i="28"/>
  <c r="AI25" i="28"/>
  <c r="AI24" i="28"/>
  <c r="AI23" i="28"/>
  <c r="AI22" i="28"/>
  <c r="AI21" i="28"/>
  <c r="AI20" i="28"/>
  <c r="AI19" i="28"/>
  <c r="AI18" i="28"/>
  <c r="AI16" i="28"/>
  <c r="AI15" i="28"/>
  <c r="AI14" i="28"/>
  <c r="AI13" i="28"/>
  <c r="AI12" i="28"/>
  <c r="AI11" i="28"/>
  <c r="AI10" i="28"/>
  <c r="AI44" i="29"/>
  <c r="AI40" i="29"/>
  <c r="AI39" i="29"/>
  <c r="AI38" i="29"/>
  <c r="AI36" i="29"/>
  <c r="AI35" i="29"/>
  <c r="AI34" i="29"/>
  <c r="AI33" i="29"/>
  <c r="AI32" i="29"/>
  <c r="AI31" i="29"/>
  <c r="AI29" i="29"/>
  <c r="AI28" i="29"/>
  <c r="AI27" i="29"/>
  <c r="AI26" i="29"/>
  <c r="AI25" i="29"/>
  <c r="AI24" i="29"/>
  <c r="AI23" i="29"/>
  <c r="AI22" i="29"/>
  <c r="AI21" i="29"/>
  <c r="AI20" i="29"/>
  <c r="AI19" i="29"/>
  <c r="AI18" i="29"/>
  <c r="AI16" i="29"/>
  <c r="AI15" i="29"/>
  <c r="AI14" i="29"/>
  <c r="AI13" i="29"/>
  <c r="AI12" i="29"/>
  <c r="AI11" i="29"/>
  <c r="AI10" i="29"/>
  <c r="AI40" i="30"/>
  <c r="AI39" i="30"/>
  <c r="AI38" i="30"/>
  <c r="AI36" i="30"/>
  <c r="AI35" i="30"/>
  <c r="AI34" i="30"/>
  <c r="AI33" i="30"/>
  <c r="AI32" i="30"/>
  <c r="AI31" i="30"/>
  <c r="AI29" i="30"/>
  <c r="AI28" i="30"/>
  <c r="AI27" i="30"/>
  <c r="AI26" i="30"/>
  <c r="AI25" i="30"/>
  <c r="AI24" i="30"/>
  <c r="AI23" i="30"/>
  <c r="AI22" i="30"/>
  <c r="AI21" i="30"/>
  <c r="AI20" i="30"/>
  <c r="AI19" i="30"/>
  <c r="AI18" i="30"/>
  <c r="AI16" i="30"/>
  <c r="AI15" i="30"/>
  <c r="AI14" i="30"/>
  <c r="AI13" i="30"/>
  <c r="AI12" i="30"/>
  <c r="AI11" i="30"/>
  <c r="AI10" i="30"/>
  <c r="AI40" i="31"/>
  <c r="AI39" i="31"/>
  <c r="AI38" i="31"/>
  <c r="AI36" i="31"/>
  <c r="AI35" i="31"/>
  <c r="AI34" i="31"/>
  <c r="AI33" i="31"/>
  <c r="AI32" i="31"/>
  <c r="AI31" i="31"/>
  <c r="AI29" i="31"/>
  <c r="AI28" i="31"/>
  <c r="AI27" i="31"/>
  <c r="AI26" i="31"/>
  <c r="AI25" i="31"/>
  <c r="AI24" i="31"/>
  <c r="AI23" i="31"/>
  <c r="AI22" i="31"/>
  <c r="AI21" i="31"/>
  <c r="AI20" i="31"/>
  <c r="AI19" i="31"/>
  <c r="AI18" i="31"/>
  <c r="AI16" i="31"/>
  <c r="AI15" i="31"/>
  <c r="AI14" i="31"/>
  <c r="AI13" i="31"/>
  <c r="AI12" i="31"/>
  <c r="AI11" i="31"/>
  <c r="AI10" i="31"/>
  <c r="AI44" i="32"/>
  <c r="AI40" i="32"/>
  <c r="AI39" i="32"/>
  <c r="AI38" i="32"/>
  <c r="AI36" i="32"/>
  <c r="AI35" i="32"/>
  <c r="AI34" i="32"/>
  <c r="AI33" i="32"/>
  <c r="AI32" i="32"/>
  <c r="AI31" i="32"/>
  <c r="AI29" i="32"/>
  <c r="AI28" i="32"/>
  <c r="AI27" i="32"/>
  <c r="AI26" i="32"/>
  <c r="AI25" i="32"/>
  <c r="AI24" i="32"/>
  <c r="AI23" i="32"/>
  <c r="AI22" i="32"/>
  <c r="AI21" i="32"/>
  <c r="AI20" i="32"/>
  <c r="AI19" i="32"/>
  <c r="AI18" i="32"/>
  <c r="AI16" i="32"/>
  <c r="AI15" i="32"/>
  <c r="AI14" i="32"/>
  <c r="AI13" i="32"/>
  <c r="AI12" i="32"/>
  <c r="AI11" i="32"/>
  <c r="AI10" i="32"/>
  <c r="AI44" i="33"/>
  <c r="AI40" i="33"/>
  <c r="AI39" i="33"/>
  <c r="AI38" i="33"/>
  <c r="AI36" i="33"/>
  <c r="AI35" i="33"/>
  <c r="AI34" i="33"/>
  <c r="AI33" i="33"/>
  <c r="AI32" i="33"/>
  <c r="AI31" i="33"/>
  <c r="AI29" i="33"/>
  <c r="AI28" i="33"/>
  <c r="AI27" i="33"/>
  <c r="AI26" i="33"/>
  <c r="AI25" i="33"/>
  <c r="AI24" i="33"/>
  <c r="AI23" i="33"/>
  <c r="AI22" i="33"/>
  <c r="AI21" i="33"/>
  <c r="AI20" i="33"/>
  <c r="AI19" i="33"/>
  <c r="AI18" i="33"/>
  <c r="AI16" i="33"/>
  <c r="AI15" i="33"/>
  <c r="AI14" i="33"/>
  <c r="AI13" i="33"/>
  <c r="AI12" i="33"/>
  <c r="AI11" i="33"/>
  <c r="AI10" i="33"/>
  <c r="AI40" i="16"/>
  <c r="AI39" i="16"/>
  <c r="AI38" i="16"/>
  <c r="AI36" i="16"/>
  <c r="AI35" i="16"/>
  <c r="AI34" i="16"/>
  <c r="AI33" i="16"/>
  <c r="AI32" i="16"/>
  <c r="AI31" i="16"/>
  <c r="AI29" i="16"/>
  <c r="AI28" i="16"/>
  <c r="AI27" i="16"/>
  <c r="AI26" i="16"/>
  <c r="AI25" i="16"/>
  <c r="AI24" i="16"/>
  <c r="AI23" i="16"/>
  <c r="AI22" i="16"/>
  <c r="AI21" i="16"/>
  <c r="AI20" i="16"/>
  <c r="AI19" i="16"/>
  <c r="AI18" i="16"/>
  <c r="AI16" i="16"/>
  <c r="AI15" i="16"/>
  <c r="AI14" i="16"/>
  <c r="AI13" i="16"/>
  <c r="AI12" i="16"/>
  <c r="AI11" i="16"/>
  <c r="AI10" i="16"/>
  <c r="AI40" i="17"/>
  <c r="AI39" i="17"/>
  <c r="AI38" i="17"/>
  <c r="AI36" i="17"/>
  <c r="AI35" i="17"/>
  <c r="AI34" i="17"/>
  <c r="AI33" i="17"/>
  <c r="AI32" i="17"/>
  <c r="AI31" i="17"/>
  <c r="AI29" i="17"/>
  <c r="AI28" i="17"/>
  <c r="AI27" i="17"/>
  <c r="AI26" i="17"/>
  <c r="AI25" i="17"/>
  <c r="AI24" i="17"/>
  <c r="AI23" i="17"/>
  <c r="AI22" i="17"/>
  <c r="AI21" i="17"/>
  <c r="AI20" i="17"/>
  <c r="AI19" i="17"/>
  <c r="AI18" i="17"/>
  <c r="AI16" i="17"/>
  <c r="AI15" i="17"/>
  <c r="AI14" i="17"/>
  <c r="AI13" i="17"/>
  <c r="AI12" i="17"/>
  <c r="AI11" i="17"/>
  <c r="AI10" i="17"/>
  <c r="AI44" i="18"/>
  <c r="AI40" i="18"/>
  <c r="AI39" i="18"/>
  <c r="AI38" i="18"/>
  <c r="AI36" i="18"/>
  <c r="AI35" i="18"/>
  <c r="AI34" i="18"/>
  <c r="AI33" i="18"/>
  <c r="AI32" i="18"/>
  <c r="AI31" i="18"/>
  <c r="AI29" i="18"/>
  <c r="AI28" i="18"/>
  <c r="AI27" i="18"/>
  <c r="AI26" i="18"/>
  <c r="AI25" i="18"/>
  <c r="AI24" i="18"/>
  <c r="AI23" i="18"/>
  <c r="AI22" i="18"/>
  <c r="AI21" i="18"/>
  <c r="AI20" i="18"/>
  <c r="AI19" i="18"/>
  <c r="AI18" i="18"/>
  <c r="AI16" i="18"/>
  <c r="AI15" i="18"/>
  <c r="AI14" i="18"/>
  <c r="AI13" i="18"/>
  <c r="AI12" i="18"/>
  <c r="AI11" i="18"/>
  <c r="AI10" i="18"/>
  <c r="AI44" i="19"/>
  <c r="AI40" i="19"/>
  <c r="AI39" i="19"/>
  <c r="AI38" i="19"/>
  <c r="AI36" i="19"/>
  <c r="AI35" i="19"/>
  <c r="AI34" i="19"/>
  <c r="AI33" i="19"/>
  <c r="AI32" i="19"/>
  <c r="AI31" i="19"/>
  <c r="AI29" i="19"/>
  <c r="AI28" i="19"/>
  <c r="AI27" i="19"/>
  <c r="AI26" i="19"/>
  <c r="AI25" i="19"/>
  <c r="AI24" i="19"/>
  <c r="AI23" i="19"/>
  <c r="AI22" i="19"/>
  <c r="AI21" i="19"/>
  <c r="AI20" i="19"/>
  <c r="AI19" i="19"/>
  <c r="AI18" i="19"/>
  <c r="AI16" i="19"/>
  <c r="AI15" i="19"/>
  <c r="AI14" i="19"/>
  <c r="AI13" i="19"/>
  <c r="AI12" i="19"/>
  <c r="AI11" i="19"/>
  <c r="AI10" i="19"/>
  <c r="AI44" i="20"/>
  <c r="AI40" i="20"/>
  <c r="AI39" i="20"/>
  <c r="AI38" i="20"/>
  <c r="AI36" i="20"/>
  <c r="AI35" i="20"/>
  <c r="AI34" i="20"/>
  <c r="AI33" i="20"/>
  <c r="AI32" i="20"/>
  <c r="AI31" i="20"/>
  <c r="AI29" i="20"/>
  <c r="AI28" i="20"/>
  <c r="AI27" i="20"/>
  <c r="AI26" i="20"/>
  <c r="AI25" i="20"/>
  <c r="AI24" i="20"/>
  <c r="AI23" i="20"/>
  <c r="AI22" i="20"/>
  <c r="AI21" i="20"/>
  <c r="AI20" i="20"/>
  <c r="AI19" i="20"/>
  <c r="AI18" i="20"/>
  <c r="AI16" i="20"/>
  <c r="AI15" i="20"/>
  <c r="AI14" i="20"/>
  <c r="AI13" i="20"/>
  <c r="AI12" i="20"/>
  <c r="AI11" i="20"/>
  <c r="AI10" i="20"/>
  <c r="AI40" i="21"/>
  <c r="AI39" i="21"/>
  <c r="AI38" i="21"/>
  <c r="AI36" i="21"/>
  <c r="AI35" i="21"/>
  <c r="AI34" i="21"/>
  <c r="AI33" i="21"/>
  <c r="AI32" i="21"/>
  <c r="AI31" i="21"/>
  <c r="AI29" i="21"/>
  <c r="AI28" i="21"/>
  <c r="AI27" i="21"/>
  <c r="AI26" i="21"/>
  <c r="AI25" i="21"/>
  <c r="AI24" i="21"/>
  <c r="AI23" i="21"/>
  <c r="AI22" i="21"/>
  <c r="AI21" i="21"/>
  <c r="AI20" i="21"/>
  <c r="AI19" i="21"/>
  <c r="AI18" i="21"/>
  <c r="AI16" i="21"/>
  <c r="AI15" i="21"/>
  <c r="AI14" i="21"/>
  <c r="AI13" i="21"/>
  <c r="AI12" i="21"/>
  <c r="AI11" i="21"/>
  <c r="AI10" i="21"/>
  <c r="AI44" i="1"/>
  <c r="AI40" i="1"/>
  <c r="AI39" i="1"/>
  <c r="AI38" i="1"/>
  <c r="AI36" i="1"/>
  <c r="AI35" i="1"/>
  <c r="AI34" i="1"/>
  <c r="AI33" i="1"/>
  <c r="AI32" i="1"/>
  <c r="AI31" i="1"/>
  <c r="AI29" i="1"/>
  <c r="AI28" i="1"/>
  <c r="AI27" i="1"/>
  <c r="AI26" i="1"/>
  <c r="AI25" i="1"/>
  <c r="AI24" i="1"/>
  <c r="AI23" i="1"/>
  <c r="AI22" i="1"/>
  <c r="AI21" i="1"/>
  <c r="AI20" i="1"/>
  <c r="AI19" i="1"/>
  <c r="AI18" i="1"/>
  <c r="AI16" i="1"/>
  <c r="AI15" i="1"/>
  <c r="AI14" i="1"/>
  <c r="AI13" i="1"/>
  <c r="AI12" i="1"/>
  <c r="AI11" i="1"/>
  <c r="AI10" i="1"/>
  <c r="AI44" i="7"/>
  <c r="AI40" i="7"/>
  <c r="AI39" i="7"/>
  <c r="AI38" i="7"/>
  <c r="AI36" i="7"/>
  <c r="AI35" i="7"/>
  <c r="AI34" i="7"/>
  <c r="AI33" i="7"/>
  <c r="AI32" i="7"/>
  <c r="AI31" i="7"/>
  <c r="AI29" i="7"/>
  <c r="AI28" i="7"/>
  <c r="AI27" i="7"/>
  <c r="AI26" i="7"/>
  <c r="AI25" i="7"/>
  <c r="AI24" i="7"/>
  <c r="AI23" i="7"/>
  <c r="AI22" i="7"/>
  <c r="AI21" i="7"/>
  <c r="AI20" i="7"/>
  <c r="AI19" i="7"/>
  <c r="AI18" i="7"/>
  <c r="AI16" i="7"/>
  <c r="AI15" i="7"/>
  <c r="AI14" i="7"/>
  <c r="AI13" i="7"/>
  <c r="AI12" i="7"/>
  <c r="AI11" i="7"/>
  <c r="AI10" i="7"/>
  <c r="AI40" i="8"/>
  <c r="AI39" i="8"/>
  <c r="AI38" i="8"/>
  <c r="AI36" i="8"/>
  <c r="AI35" i="8"/>
  <c r="AI34" i="8"/>
  <c r="AI33" i="8"/>
  <c r="AI32" i="8"/>
  <c r="AI31" i="8"/>
  <c r="AI29" i="8"/>
  <c r="AI28" i="8"/>
  <c r="AI27" i="8"/>
  <c r="AI26" i="8"/>
  <c r="AI25" i="8"/>
  <c r="AI24" i="8"/>
  <c r="AI23" i="8"/>
  <c r="AI22" i="8"/>
  <c r="AI21" i="8"/>
  <c r="AI20" i="8"/>
  <c r="AI19" i="8"/>
  <c r="AI18" i="8"/>
  <c r="AI16" i="8"/>
  <c r="AI15" i="8"/>
  <c r="AI14" i="8"/>
  <c r="AI13" i="8"/>
  <c r="AI10" i="8"/>
  <c r="AI40" i="9"/>
  <c r="AI39" i="9"/>
  <c r="AI38" i="9"/>
  <c r="AI36" i="9"/>
  <c r="AI35" i="9"/>
  <c r="AI34" i="9"/>
  <c r="AI33" i="9"/>
  <c r="AI32" i="9"/>
  <c r="AI31" i="9"/>
  <c r="AI29" i="9"/>
  <c r="AI28" i="9"/>
  <c r="AI27" i="9"/>
  <c r="AI26" i="9"/>
  <c r="AI25" i="9"/>
  <c r="AI24" i="9"/>
  <c r="AI23" i="9"/>
  <c r="AI22" i="9"/>
  <c r="AI21" i="9"/>
  <c r="AI20" i="9"/>
  <c r="AI19" i="9"/>
  <c r="AI18" i="9"/>
  <c r="AI16" i="9"/>
  <c r="AI15" i="9"/>
  <c r="AI14" i="9"/>
  <c r="AI13" i="9"/>
  <c r="AI12" i="9"/>
  <c r="AI11" i="9"/>
  <c r="AI10" i="9"/>
  <c r="AI44" i="11"/>
  <c r="AI40" i="11"/>
  <c r="AI39" i="11"/>
  <c r="AI38" i="11"/>
  <c r="AI36" i="11"/>
  <c r="AI35" i="11"/>
  <c r="AI34" i="11"/>
  <c r="AI33" i="11"/>
  <c r="AI32" i="11"/>
  <c r="AI31" i="11"/>
  <c r="AI29" i="11"/>
  <c r="AI28" i="11"/>
  <c r="AI27" i="11"/>
  <c r="AI26" i="11"/>
  <c r="AI25" i="11"/>
  <c r="AI24" i="11"/>
  <c r="AI23" i="11"/>
  <c r="AI22" i="11"/>
  <c r="AI21" i="11"/>
  <c r="AI20" i="11"/>
  <c r="AI19" i="11"/>
  <c r="AI18" i="11"/>
  <c r="AI16" i="11"/>
  <c r="AI15" i="11"/>
  <c r="AI14" i="11"/>
  <c r="AI13" i="11"/>
  <c r="AI12" i="11"/>
  <c r="AI11" i="11"/>
  <c r="AI10" i="11"/>
  <c r="AI44" i="10"/>
  <c r="AI40" i="10"/>
  <c r="AI39" i="10"/>
  <c r="AI38" i="10"/>
  <c r="AI36" i="10"/>
  <c r="AI35" i="10"/>
  <c r="AI34" i="10"/>
  <c r="AI33" i="10"/>
  <c r="AI32" i="10"/>
  <c r="AI31" i="10"/>
  <c r="AI29" i="10"/>
  <c r="AI28" i="10"/>
  <c r="AI27" i="10"/>
  <c r="AI26" i="10"/>
  <c r="AI25" i="10"/>
  <c r="AI24" i="10"/>
  <c r="AI23" i="10"/>
  <c r="AI22" i="10"/>
  <c r="AI21" i="10"/>
  <c r="AI20" i="10"/>
  <c r="AI19" i="10"/>
  <c r="AI18" i="10"/>
  <c r="AI16" i="10"/>
  <c r="AI15" i="10"/>
  <c r="AI14" i="10"/>
  <c r="AI13" i="10"/>
  <c r="AI12" i="10"/>
  <c r="AI11" i="10"/>
  <c r="AI10" i="10"/>
  <c r="AI44" i="58"/>
  <c r="AI40" i="58"/>
  <c r="AI39" i="58"/>
  <c r="AI38" i="58"/>
  <c r="AI36" i="58"/>
  <c r="AI35" i="58"/>
  <c r="AI34" i="58"/>
  <c r="AI33" i="58"/>
  <c r="AI32" i="58"/>
  <c r="AI31" i="58"/>
  <c r="AI29" i="58"/>
  <c r="AI28" i="58"/>
  <c r="AI27" i="58"/>
  <c r="AI26" i="58"/>
  <c r="AI25" i="58"/>
  <c r="AI24" i="58"/>
  <c r="AI23" i="58"/>
  <c r="AI22" i="58"/>
  <c r="AI21" i="58"/>
  <c r="AI20" i="58"/>
  <c r="AI19" i="58"/>
  <c r="AI18" i="58"/>
  <c r="AI16" i="58"/>
  <c r="AI15" i="58"/>
  <c r="AI14" i="58"/>
  <c r="AI13" i="58"/>
  <c r="AI12" i="58"/>
  <c r="AI11" i="58"/>
  <c r="AI10" i="58"/>
  <c r="AI40" i="59"/>
  <c r="AI39" i="59"/>
  <c r="AI38" i="59"/>
  <c r="AI36" i="59"/>
  <c r="AI35" i="59"/>
  <c r="AI34" i="59"/>
  <c r="AI33" i="59"/>
  <c r="AI32" i="59"/>
  <c r="AI31" i="59"/>
  <c r="AI29" i="59"/>
  <c r="AI28" i="59"/>
  <c r="AI27" i="59"/>
  <c r="AI26" i="59"/>
  <c r="AI25" i="59"/>
  <c r="AI24" i="59"/>
  <c r="AI23" i="59"/>
  <c r="AI22" i="59"/>
  <c r="AI21" i="59"/>
  <c r="AI20" i="59"/>
  <c r="AI19" i="59"/>
  <c r="AI18" i="59"/>
  <c r="AI16" i="59"/>
  <c r="AI15" i="59"/>
  <c r="AI14" i="59"/>
  <c r="AI13" i="59"/>
  <c r="AI12" i="59"/>
  <c r="AI11" i="59"/>
  <c r="AI10" i="59"/>
  <c r="AI44" i="60"/>
  <c r="AI40" i="60"/>
  <c r="AI39" i="60"/>
  <c r="AI38" i="60"/>
  <c r="AI36" i="60"/>
  <c r="AI35" i="60"/>
  <c r="AI34" i="60"/>
  <c r="AI33" i="60"/>
  <c r="AI32" i="60"/>
  <c r="AI31" i="60"/>
  <c r="AI29" i="60"/>
  <c r="AI28" i="60"/>
  <c r="AI27" i="60"/>
  <c r="AI26" i="60"/>
  <c r="AI25" i="60"/>
  <c r="AI24" i="60"/>
  <c r="AI23" i="60"/>
  <c r="AI22" i="60"/>
  <c r="AI21" i="60"/>
  <c r="AI20" i="60"/>
  <c r="AI19" i="60"/>
  <c r="AI18" i="60"/>
  <c r="AI16" i="60"/>
  <c r="AI15" i="60"/>
  <c r="AI14" i="60"/>
  <c r="AI13" i="60"/>
  <c r="AI12" i="60"/>
  <c r="AI11" i="60"/>
  <c r="AI10" i="60"/>
  <c r="AI44" i="61"/>
  <c r="AI40" i="61"/>
  <c r="AI39" i="61"/>
  <c r="AI38" i="61"/>
  <c r="AI36" i="61"/>
  <c r="AI35" i="61"/>
  <c r="AI34" i="61"/>
  <c r="AI33" i="61"/>
  <c r="AI32" i="61"/>
  <c r="AI31" i="61"/>
  <c r="AI29" i="61"/>
  <c r="AI28" i="61"/>
  <c r="AI27" i="61"/>
  <c r="AI26" i="61"/>
  <c r="AI25" i="61"/>
  <c r="AI24" i="61"/>
  <c r="AI23" i="61"/>
  <c r="AI22" i="61"/>
  <c r="AI21" i="61"/>
  <c r="AI20" i="61"/>
  <c r="AI19" i="61"/>
  <c r="AI18" i="61"/>
  <c r="AI16" i="61"/>
  <c r="AI15" i="61"/>
  <c r="AI14" i="61"/>
  <c r="AI13" i="61"/>
  <c r="AI12" i="61"/>
  <c r="AI11" i="61"/>
  <c r="AI10" i="61"/>
  <c r="AI40" i="35"/>
  <c r="AI39" i="35"/>
  <c r="AI38" i="35"/>
  <c r="AI36" i="35"/>
  <c r="AI35" i="35"/>
  <c r="AI34" i="35"/>
  <c r="AI32" i="35"/>
  <c r="AI31" i="35"/>
  <c r="AI29" i="35"/>
  <c r="AI28" i="35"/>
  <c r="AI27" i="35"/>
  <c r="AI26" i="35"/>
  <c r="AI25" i="35"/>
  <c r="AI24" i="35"/>
  <c r="AI23" i="35"/>
  <c r="AI22" i="35"/>
  <c r="AJ22" i="35" s="1"/>
  <c r="AI21" i="35"/>
  <c r="AI20" i="35"/>
  <c r="AI19" i="35"/>
  <c r="AI18" i="35"/>
  <c r="AI16" i="35"/>
  <c r="AI15" i="35"/>
  <c r="AI14" i="35"/>
  <c r="AI13" i="35"/>
  <c r="AI12" i="35"/>
  <c r="AI11" i="35"/>
  <c r="AI10" i="35"/>
  <c r="AI44" i="34"/>
  <c r="AI40" i="34"/>
  <c r="AI39" i="34"/>
  <c r="AI38" i="34"/>
  <c r="AI36" i="34"/>
  <c r="AI35" i="34"/>
  <c r="AI34" i="34"/>
  <c r="AI33" i="34"/>
  <c r="AI32" i="34"/>
  <c r="AI31" i="34"/>
  <c r="AI29" i="34"/>
  <c r="AI28" i="34"/>
  <c r="AI27" i="34"/>
  <c r="AI26" i="34"/>
  <c r="AI25" i="34"/>
  <c r="AI24" i="34"/>
  <c r="AI23" i="34"/>
  <c r="AI22" i="34"/>
  <c r="AI21" i="34"/>
  <c r="AI20" i="34"/>
  <c r="AI19" i="34"/>
  <c r="AI18" i="34"/>
  <c r="AI16" i="34"/>
  <c r="AI15" i="34"/>
  <c r="AI14" i="34"/>
  <c r="AI13" i="34"/>
  <c r="AI12" i="34"/>
  <c r="AI11" i="34"/>
  <c r="AI10" i="34"/>
  <c r="U188" i="66" l="1"/>
  <c r="U127" i="66"/>
  <c r="U215" i="66"/>
  <c r="U103" i="66"/>
  <c r="U104" i="66"/>
  <c r="U116" i="66"/>
  <c r="U163" i="66"/>
  <c r="U160" i="66"/>
  <c r="U161" i="66"/>
  <c r="U158" i="66"/>
  <c r="U162" i="66"/>
  <c r="U166" i="66"/>
  <c r="U173" i="66"/>
  <c r="U184" i="66"/>
  <c r="U179" i="66"/>
  <c r="U187" i="66"/>
  <c r="U200" i="66"/>
  <c r="U132" i="66"/>
  <c r="U131" i="66"/>
  <c r="U216" i="66"/>
  <c r="U243" i="66"/>
  <c r="U96" i="66"/>
  <c r="U191" i="66"/>
  <c r="U186" i="66"/>
  <c r="U190" i="66"/>
  <c r="U194" i="66"/>
  <c r="U205" i="66"/>
  <c r="U208" i="66"/>
  <c r="U107" i="66"/>
  <c r="U105" i="66"/>
  <c r="U102" i="66"/>
  <c r="U106" i="66"/>
  <c r="U110" i="66"/>
  <c r="U121" i="66"/>
  <c r="U124" i="66"/>
  <c r="U126" i="66"/>
  <c r="U123" i="66"/>
  <c r="U219" i="66"/>
  <c r="U217" i="66"/>
  <c r="U214" i="66"/>
  <c r="U218" i="66"/>
  <c r="U226" i="66"/>
  <c r="U221" i="66"/>
  <c r="U229" i="66"/>
  <c r="U236" i="66"/>
  <c r="U135" i="66"/>
  <c r="U133" i="66"/>
  <c r="U130" i="66"/>
  <c r="U134" i="66"/>
  <c r="U137" i="66"/>
  <c r="U145" i="66"/>
  <c r="U152" i="66"/>
  <c r="U189" i="66"/>
  <c r="U247" i="66"/>
  <c r="U244" i="66"/>
  <c r="U245" i="66"/>
  <c r="U242" i="66"/>
  <c r="U250" i="66"/>
  <c r="U257" i="66"/>
  <c r="U91" i="66"/>
  <c r="U98" i="66"/>
  <c r="U114" i="66"/>
  <c r="U111" i="66"/>
  <c r="U112" i="66"/>
  <c r="U109" i="66"/>
  <c r="U113" i="66"/>
  <c r="U138" i="66"/>
  <c r="U139" i="66"/>
  <c r="U140" i="66"/>
  <c r="U141" i="66"/>
  <c r="U170" i="66"/>
  <c r="U167" i="66"/>
  <c r="U168" i="66"/>
  <c r="U169" i="66"/>
  <c r="U198" i="66"/>
  <c r="U195" i="66"/>
  <c r="U193" i="66"/>
  <c r="U197" i="66"/>
  <c r="U222" i="66"/>
  <c r="U223" i="66"/>
  <c r="U224" i="66"/>
  <c r="U225" i="66"/>
  <c r="U254" i="66"/>
  <c r="U251" i="66"/>
  <c r="U252" i="66"/>
  <c r="U249" i="66"/>
  <c r="U253" i="66"/>
  <c r="U117" i="66"/>
  <c r="U118" i="66"/>
  <c r="U119" i="66"/>
  <c r="U120" i="66"/>
  <c r="U149" i="66"/>
  <c r="U146" i="66"/>
  <c r="U147" i="66"/>
  <c r="U144" i="66"/>
  <c r="U148" i="66"/>
  <c r="U177" i="66"/>
  <c r="U174" i="66"/>
  <c r="U175" i="66"/>
  <c r="U172" i="66"/>
  <c r="U176" i="66"/>
  <c r="U201" i="66"/>
  <c r="U202" i="66"/>
  <c r="U203" i="66"/>
  <c r="U204" i="66"/>
  <c r="U233" i="66"/>
  <c r="U230" i="66"/>
  <c r="U231" i="66"/>
  <c r="U228" i="66"/>
  <c r="U232" i="66"/>
  <c r="U246" i="66"/>
  <c r="U261" i="66"/>
  <c r="U258" i="66"/>
  <c r="U259" i="66"/>
  <c r="U256" i="66"/>
  <c r="U260" i="66"/>
  <c r="U100" i="66"/>
  <c r="U97" i="66"/>
  <c r="U95" i="66"/>
  <c r="U99" i="66"/>
  <c r="U128" i="66"/>
  <c r="U125" i="66"/>
  <c r="U156" i="66"/>
  <c r="U153" i="66"/>
  <c r="U154" i="66"/>
  <c r="U151" i="66"/>
  <c r="U155" i="66"/>
  <c r="U165" i="66"/>
  <c r="U180" i="66"/>
  <c r="U181" i="66"/>
  <c r="U182" i="66"/>
  <c r="U183" i="66"/>
  <c r="U196" i="66"/>
  <c r="U212" i="66"/>
  <c r="U209" i="66"/>
  <c r="U210" i="66"/>
  <c r="U207" i="66"/>
  <c r="U211" i="66"/>
  <c r="U240" i="66"/>
  <c r="U237" i="66"/>
  <c r="U238" i="66"/>
  <c r="U235" i="66"/>
  <c r="U239" i="66"/>
  <c r="U89" i="66"/>
  <c r="U93" i="66"/>
  <c r="U92" i="66"/>
  <c r="U90" i="66"/>
  <c r="U88" i="66"/>
  <c r="P45" i="69"/>
  <c r="O45" i="69"/>
  <c r="N45" i="69"/>
  <c r="M45" i="69"/>
  <c r="L45" i="69"/>
  <c r="K45" i="69"/>
  <c r="J45" i="69"/>
  <c r="I45" i="69"/>
  <c r="H45" i="69"/>
  <c r="G45" i="69"/>
  <c r="F45" i="69"/>
  <c r="E45" i="69"/>
  <c r="D45" i="69"/>
  <c r="D41" i="69"/>
  <c r="P47" i="69"/>
  <c r="O47" i="69"/>
  <c r="N47" i="69"/>
  <c r="M47" i="69"/>
  <c r="L47" i="69"/>
  <c r="K47" i="69"/>
  <c r="J47" i="69"/>
  <c r="I47" i="69"/>
  <c r="H47" i="69"/>
  <c r="G47" i="69"/>
  <c r="F47" i="69"/>
  <c r="E47" i="69"/>
  <c r="P41" i="69"/>
  <c r="O41" i="69"/>
  <c r="N41" i="69"/>
  <c r="M41" i="69"/>
  <c r="L41" i="69"/>
  <c r="K41" i="69"/>
  <c r="J41" i="69"/>
  <c r="I41" i="69"/>
  <c r="H41" i="69"/>
  <c r="G41" i="69"/>
  <c r="F41" i="69"/>
  <c r="E41" i="69"/>
  <c r="P40" i="69"/>
  <c r="O40" i="69"/>
  <c r="N40" i="69"/>
  <c r="M40" i="69"/>
  <c r="L40" i="69"/>
  <c r="K40" i="69"/>
  <c r="J40" i="69"/>
  <c r="I40" i="69"/>
  <c r="H40" i="69"/>
  <c r="G40" i="69"/>
  <c r="F40" i="69"/>
  <c r="E40" i="69"/>
  <c r="D40" i="69"/>
  <c r="P39" i="69"/>
  <c r="O39" i="69"/>
  <c r="N39" i="69"/>
  <c r="M39" i="69"/>
  <c r="L39" i="69"/>
  <c r="K39" i="69"/>
  <c r="J39" i="69"/>
  <c r="I39" i="69"/>
  <c r="H39" i="69"/>
  <c r="G39" i="69"/>
  <c r="F39" i="69"/>
  <c r="E39" i="69"/>
  <c r="D39" i="69"/>
  <c r="P37" i="69"/>
  <c r="O37" i="69"/>
  <c r="N37" i="69"/>
  <c r="M37" i="69"/>
  <c r="L37" i="69"/>
  <c r="K37" i="69"/>
  <c r="J37" i="69"/>
  <c r="I37" i="69"/>
  <c r="H37" i="69"/>
  <c r="G37" i="69"/>
  <c r="F37" i="69"/>
  <c r="E37" i="69"/>
  <c r="D37" i="69"/>
  <c r="P36" i="69"/>
  <c r="O36" i="69"/>
  <c r="N36" i="69"/>
  <c r="M36" i="69"/>
  <c r="L36" i="69"/>
  <c r="K36" i="69"/>
  <c r="J36" i="69"/>
  <c r="I36" i="69"/>
  <c r="H36" i="69"/>
  <c r="G36" i="69"/>
  <c r="F36" i="69"/>
  <c r="E36" i="69"/>
  <c r="D36" i="69"/>
  <c r="P35" i="69"/>
  <c r="O35" i="69"/>
  <c r="N35" i="69"/>
  <c r="M35" i="69"/>
  <c r="L35" i="69"/>
  <c r="K35" i="69"/>
  <c r="J35" i="69"/>
  <c r="I35" i="69"/>
  <c r="H35" i="69"/>
  <c r="G35" i="69"/>
  <c r="F35" i="69"/>
  <c r="E35" i="69"/>
  <c r="D35" i="69"/>
  <c r="P34" i="69"/>
  <c r="O34" i="69"/>
  <c r="N34" i="69"/>
  <c r="M34" i="69"/>
  <c r="L34" i="69"/>
  <c r="K34" i="69"/>
  <c r="J34" i="69"/>
  <c r="I34" i="69"/>
  <c r="H34" i="69"/>
  <c r="G34" i="69"/>
  <c r="F34" i="69"/>
  <c r="E34" i="69"/>
  <c r="D34" i="69"/>
  <c r="P33" i="69"/>
  <c r="O33" i="69"/>
  <c r="N33" i="69"/>
  <c r="M33" i="69"/>
  <c r="L33" i="69"/>
  <c r="K33" i="69"/>
  <c r="J33" i="69"/>
  <c r="I33" i="69"/>
  <c r="H33" i="69"/>
  <c r="G33" i="69"/>
  <c r="F33" i="69"/>
  <c r="E33" i="69"/>
  <c r="D33" i="69"/>
  <c r="P32" i="69"/>
  <c r="O32" i="69"/>
  <c r="N32" i="69"/>
  <c r="M32" i="69"/>
  <c r="L32" i="69"/>
  <c r="K32" i="69"/>
  <c r="J32" i="69"/>
  <c r="I32" i="69"/>
  <c r="H32" i="69"/>
  <c r="G32" i="69"/>
  <c r="F32" i="69"/>
  <c r="E32" i="69"/>
  <c r="D32" i="69"/>
  <c r="P30" i="69"/>
  <c r="O30" i="69"/>
  <c r="N30" i="69"/>
  <c r="M30" i="69"/>
  <c r="L30" i="69"/>
  <c r="K30" i="69"/>
  <c r="J30" i="69"/>
  <c r="I30" i="69"/>
  <c r="H30" i="69"/>
  <c r="G30" i="69"/>
  <c r="F30" i="69"/>
  <c r="E30" i="69"/>
  <c r="D30" i="69"/>
  <c r="P29" i="69"/>
  <c r="O29" i="69"/>
  <c r="N29" i="69"/>
  <c r="M29" i="69"/>
  <c r="L29" i="69"/>
  <c r="K29" i="69"/>
  <c r="J29" i="69"/>
  <c r="I29" i="69"/>
  <c r="H29" i="69"/>
  <c r="G29" i="69"/>
  <c r="F29" i="69"/>
  <c r="E29" i="69"/>
  <c r="D29" i="69"/>
  <c r="P28" i="69"/>
  <c r="O28" i="69"/>
  <c r="N28" i="69"/>
  <c r="M28" i="69"/>
  <c r="L28" i="69"/>
  <c r="K28" i="69"/>
  <c r="J28" i="69"/>
  <c r="I28" i="69"/>
  <c r="H28" i="69"/>
  <c r="G28" i="69"/>
  <c r="F28" i="69"/>
  <c r="E28" i="69"/>
  <c r="D28" i="69"/>
  <c r="P27" i="69"/>
  <c r="O27" i="69"/>
  <c r="N27" i="69"/>
  <c r="M27" i="69"/>
  <c r="L27" i="69"/>
  <c r="K27" i="69"/>
  <c r="J27" i="69"/>
  <c r="I27" i="69"/>
  <c r="H27" i="69"/>
  <c r="G27" i="69"/>
  <c r="F27" i="69"/>
  <c r="E27" i="69"/>
  <c r="D27" i="69"/>
  <c r="P26" i="69"/>
  <c r="O26" i="69"/>
  <c r="N26" i="69"/>
  <c r="M26" i="69"/>
  <c r="L26" i="69"/>
  <c r="K26" i="69"/>
  <c r="J26" i="69"/>
  <c r="I26" i="69"/>
  <c r="H26" i="69"/>
  <c r="G26" i="69"/>
  <c r="F26" i="69"/>
  <c r="E26" i="69"/>
  <c r="D26" i="69"/>
  <c r="P25" i="69"/>
  <c r="O25" i="69"/>
  <c r="N25" i="69"/>
  <c r="M25" i="69"/>
  <c r="L25" i="69"/>
  <c r="K25" i="69"/>
  <c r="J25" i="69"/>
  <c r="I25" i="69"/>
  <c r="H25" i="69"/>
  <c r="G25" i="69"/>
  <c r="F25" i="69"/>
  <c r="E25" i="69"/>
  <c r="D25" i="69"/>
  <c r="P24" i="69"/>
  <c r="O24" i="69"/>
  <c r="N24" i="69"/>
  <c r="M24" i="69"/>
  <c r="L24" i="69"/>
  <c r="K24" i="69"/>
  <c r="J24" i="69"/>
  <c r="I24" i="69"/>
  <c r="H24" i="69"/>
  <c r="G24" i="69"/>
  <c r="F24" i="69"/>
  <c r="E24" i="69"/>
  <c r="D24" i="69"/>
  <c r="P23" i="69"/>
  <c r="O23" i="69"/>
  <c r="N23" i="69"/>
  <c r="M23" i="69"/>
  <c r="L23" i="69"/>
  <c r="K23" i="69"/>
  <c r="J23" i="69"/>
  <c r="I23" i="69"/>
  <c r="H23" i="69"/>
  <c r="G23" i="69"/>
  <c r="F23" i="69"/>
  <c r="E23" i="69"/>
  <c r="D23" i="69"/>
  <c r="P22" i="69"/>
  <c r="O22" i="69"/>
  <c r="N22" i="69"/>
  <c r="M22" i="69"/>
  <c r="L22" i="69"/>
  <c r="K22" i="69"/>
  <c r="J22" i="69"/>
  <c r="I22" i="69"/>
  <c r="H22" i="69"/>
  <c r="G22" i="69"/>
  <c r="F22" i="69"/>
  <c r="E22" i="69"/>
  <c r="D22" i="69"/>
  <c r="P21" i="69"/>
  <c r="O21" i="69"/>
  <c r="N21" i="69"/>
  <c r="M21" i="69"/>
  <c r="L21" i="69"/>
  <c r="K21" i="69"/>
  <c r="J21" i="69"/>
  <c r="I21" i="69"/>
  <c r="H21" i="69"/>
  <c r="G21" i="69"/>
  <c r="F21" i="69"/>
  <c r="E21" i="69"/>
  <c r="D21" i="69"/>
  <c r="P20" i="69"/>
  <c r="O20" i="69"/>
  <c r="N20" i="69"/>
  <c r="M20" i="69"/>
  <c r="L20" i="69"/>
  <c r="K20" i="69"/>
  <c r="J20" i="69"/>
  <c r="I20" i="69"/>
  <c r="H20" i="69"/>
  <c r="G20" i="69"/>
  <c r="F20" i="69"/>
  <c r="E20" i="69"/>
  <c r="D20" i="69"/>
  <c r="P19" i="69"/>
  <c r="O19" i="69"/>
  <c r="N19" i="69"/>
  <c r="M19" i="69"/>
  <c r="L19" i="69"/>
  <c r="K19" i="69"/>
  <c r="J19" i="69"/>
  <c r="I19" i="69"/>
  <c r="H19" i="69"/>
  <c r="G19" i="69"/>
  <c r="F19" i="69"/>
  <c r="E19" i="69"/>
  <c r="D19" i="69"/>
  <c r="P17" i="69"/>
  <c r="O17" i="69"/>
  <c r="N17" i="69"/>
  <c r="M17" i="69"/>
  <c r="L17" i="69"/>
  <c r="K17" i="69"/>
  <c r="J17" i="69"/>
  <c r="I17" i="69"/>
  <c r="H17" i="69"/>
  <c r="G17" i="69"/>
  <c r="F17" i="69"/>
  <c r="E17" i="69"/>
  <c r="D17" i="69"/>
  <c r="P16" i="69"/>
  <c r="O16" i="69"/>
  <c r="N16" i="69"/>
  <c r="M16" i="69"/>
  <c r="L16" i="69"/>
  <c r="K16" i="69"/>
  <c r="J16" i="69"/>
  <c r="I16" i="69"/>
  <c r="H16" i="69"/>
  <c r="G16" i="69"/>
  <c r="F16" i="69"/>
  <c r="E16" i="69"/>
  <c r="D16" i="69"/>
  <c r="P15" i="69"/>
  <c r="O15" i="69"/>
  <c r="N15" i="69"/>
  <c r="M15" i="69"/>
  <c r="L15" i="69"/>
  <c r="K15" i="69"/>
  <c r="J15" i="69"/>
  <c r="I15" i="69"/>
  <c r="H15" i="69"/>
  <c r="G15" i="69"/>
  <c r="F15" i="69"/>
  <c r="E15" i="69"/>
  <c r="D15" i="69"/>
  <c r="P14" i="69"/>
  <c r="O14" i="69"/>
  <c r="N14" i="69"/>
  <c r="M14" i="69"/>
  <c r="L14" i="69"/>
  <c r="K14" i="69"/>
  <c r="J14" i="69"/>
  <c r="I14" i="69"/>
  <c r="H14" i="69"/>
  <c r="G14" i="69"/>
  <c r="F14" i="69"/>
  <c r="E14" i="69"/>
  <c r="D14" i="69"/>
  <c r="P13" i="69"/>
  <c r="O13" i="69"/>
  <c r="N13" i="69"/>
  <c r="M13" i="69"/>
  <c r="L13" i="69"/>
  <c r="K13" i="69"/>
  <c r="J13" i="69"/>
  <c r="I13" i="69"/>
  <c r="H13" i="69"/>
  <c r="G13" i="69"/>
  <c r="F13" i="69"/>
  <c r="E13" i="69"/>
  <c r="D13" i="69"/>
  <c r="P12" i="69"/>
  <c r="O12" i="69"/>
  <c r="N12" i="69"/>
  <c r="M12" i="69"/>
  <c r="L12" i="69"/>
  <c r="K12" i="69"/>
  <c r="J12" i="69"/>
  <c r="I12" i="69"/>
  <c r="H12" i="69"/>
  <c r="G12" i="69"/>
  <c r="F12" i="69"/>
  <c r="E12" i="69"/>
  <c r="D12" i="69"/>
  <c r="P11" i="69"/>
  <c r="O11" i="69"/>
  <c r="N11" i="69"/>
  <c r="M11" i="69"/>
  <c r="L11" i="69"/>
  <c r="K11" i="69"/>
  <c r="J11" i="69"/>
  <c r="I11" i="69"/>
  <c r="H11" i="69"/>
  <c r="G11" i="69"/>
  <c r="F11" i="69"/>
  <c r="E11" i="69"/>
  <c r="D11" i="69"/>
  <c r="O3" i="69"/>
  <c r="O1" i="69"/>
  <c r="BC9" i="68"/>
  <c r="BB9" i="68"/>
  <c r="BA9" i="68"/>
  <c r="AZ9" i="68"/>
  <c r="AY9" i="68"/>
  <c r="AX9" i="68"/>
  <c r="AW9" i="68"/>
  <c r="AV9" i="68"/>
  <c r="AU9" i="68"/>
  <c r="AT9" i="68"/>
  <c r="AS9" i="68"/>
  <c r="AR9" i="68"/>
  <c r="AQ9" i="68"/>
  <c r="AP9" i="68"/>
  <c r="AO9" i="68"/>
  <c r="AN9" i="68"/>
  <c r="AM9" i="68"/>
  <c r="AL9" i="68"/>
  <c r="AK9" i="68"/>
  <c r="AJ9"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F9" i="68"/>
  <c r="E9" i="68"/>
  <c r="D9" i="68"/>
  <c r="A9" i="68"/>
  <c r="BB3" i="68"/>
  <c r="AJ3" i="68" s="1"/>
  <c r="Q3" i="68" s="1"/>
  <c r="BB1" i="68"/>
  <c r="AJ1" i="68" s="1"/>
  <c r="Q1" i="68" s="1"/>
  <c r="D10" i="68"/>
  <c r="X88" i="66" l="1"/>
  <c r="Q45" i="69"/>
  <c r="D9" i="69"/>
  <c r="BD42" i="68"/>
  <c r="BD41" i="68"/>
  <c r="BD46" i="68"/>
  <c r="J19" i="68"/>
  <c r="AI17" i="40" s="1"/>
  <c r="Z19" i="68"/>
  <c r="AI17" i="56" s="1"/>
  <c r="AL19" i="68"/>
  <c r="AI17" i="32" s="1"/>
  <c r="AY19" i="68"/>
  <c r="AI17" i="10" s="1"/>
  <c r="BD14" i="68"/>
  <c r="J32" i="68"/>
  <c r="AI30" i="40" s="1"/>
  <c r="Z32" i="68"/>
  <c r="AI30" i="56" s="1"/>
  <c r="BA39" i="68"/>
  <c r="AI37" i="59" s="1"/>
  <c r="G19" i="68"/>
  <c r="AI17" i="37" s="1"/>
  <c r="K19" i="68"/>
  <c r="AI17" i="41" s="1"/>
  <c r="O19" i="68"/>
  <c r="AI17" i="45" s="1"/>
  <c r="S19" i="68"/>
  <c r="AI17" i="49" s="1"/>
  <c r="W19" i="68"/>
  <c r="AI17" i="53" s="1"/>
  <c r="AA19" i="68"/>
  <c r="AI17" i="57" s="1"/>
  <c r="AE19" i="68"/>
  <c r="AI17" i="25" s="1"/>
  <c r="AI19" i="68"/>
  <c r="AI17" i="29" s="1"/>
  <c r="AM19" i="68"/>
  <c r="AI17" i="33" s="1"/>
  <c r="AQ19" i="68"/>
  <c r="AI17" i="19" s="1"/>
  <c r="AU19" i="68"/>
  <c r="AI17" i="7" s="1"/>
  <c r="AZ19" i="68"/>
  <c r="AI17" i="58" s="1"/>
  <c r="N32" i="68"/>
  <c r="AI30" i="44" s="1"/>
  <c r="AD32" i="68"/>
  <c r="AI30" i="24" s="1"/>
  <c r="AT32" i="68"/>
  <c r="AI30" i="1" s="1"/>
  <c r="BD21" i="68"/>
  <c r="N19" i="68"/>
  <c r="AI17" i="44" s="1"/>
  <c r="V19" i="68"/>
  <c r="AI17" i="52" s="1"/>
  <c r="AH19" i="68"/>
  <c r="AI17" i="28" s="1"/>
  <c r="AT19" i="68"/>
  <c r="AI17" i="1" s="1"/>
  <c r="BD13" i="68"/>
  <c r="BD12" i="68"/>
  <c r="D19" i="68"/>
  <c r="AI17" i="34" s="1"/>
  <c r="H19" i="68"/>
  <c r="AI17" i="38" s="1"/>
  <c r="L19" i="68"/>
  <c r="AI17" i="42" s="1"/>
  <c r="P19" i="68"/>
  <c r="AI17" i="46" s="1"/>
  <c r="T19" i="68"/>
  <c r="AI17" i="50" s="1"/>
  <c r="X19" i="68"/>
  <c r="AI17" i="54" s="1"/>
  <c r="AB19" i="68"/>
  <c r="AI17" i="22" s="1"/>
  <c r="AF19" i="68"/>
  <c r="AI17" i="26" s="1"/>
  <c r="AJ19" i="68"/>
  <c r="AI17" i="30" s="1"/>
  <c r="AN19" i="68"/>
  <c r="AI17" i="16" s="1"/>
  <c r="AR19" i="68"/>
  <c r="AI17" i="20" s="1"/>
  <c r="AV19" i="68"/>
  <c r="AI17" i="8" s="1"/>
  <c r="BB19" i="68"/>
  <c r="AI17" i="60" s="1"/>
  <c r="R32" i="68"/>
  <c r="AI30" i="48" s="1"/>
  <c r="AH32" i="68"/>
  <c r="AI30" i="28" s="1"/>
  <c r="AX32" i="68"/>
  <c r="AI30" i="11" s="1"/>
  <c r="BD23" i="68"/>
  <c r="J39" i="68"/>
  <c r="AI37" i="40" s="1"/>
  <c r="F19" i="68"/>
  <c r="AI17" i="36" s="1"/>
  <c r="R19" i="68"/>
  <c r="AI17" i="48" s="1"/>
  <c r="AD19" i="68"/>
  <c r="AI17" i="24" s="1"/>
  <c r="AP19" i="68"/>
  <c r="AI17" i="18" s="1"/>
  <c r="AP32" i="68"/>
  <c r="AI30" i="18" s="1"/>
  <c r="E19" i="68"/>
  <c r="AI17" i="35" s="1"/>
  <c r="I19" i="68"/>
  <c r="AI17" i="39" s="1"/>
  <c r="M19" i="68"/>
  <c r="AI17" i="43" s="1"/>
  <c r="Q19" i="68"/>
  <c r="AI17" i="47" s="1"/>
  <c r="U19" i="68"/>
  <c r="AI17" i="51" s="1"/>
  <c r="Y19" i="68"/>
  <c r="AI17" i="55" s="1"/>
  <c r="AC19" i="68"/>
  <c r="AI17" i="23" s="1"/>
  <c r="AG19" i="68"/>
  <c r="AI17" i="27" s="1"/>
  <c r="AK19" i="68"/>
  <c r="AI17" i="31" s="1"/>
  <c r="AO19" i="68"/>
  <c r="AI17" i="17" s="1"/>
  <c r="AS19" i="68"/>
  <c r="AI17" i="21" s="1"/>
  <c r="AX19" i="68"/>
  <c r="AI17" i="11" s="1"/>
  <c r="BC19" i="68"/>
  <c r="AI17" i="61" s="1"/>
  <c r="BD15" i="68"/>
  <c r="BD16" i="68"/>
  <c r="BD17" i="68"/>
  <c r="F32" i="68"/>
  <c r="AI30" i="36" s="1"/>
  <c r="V32" i="68"/>
  <c r="AI30" i="52" s="1"/>
  <c r="AL32" i="68"/>
  <c r="AI30" i="32" s="1"/>
  <c r="BB32" i="68"/>
  <c r="AI30" i="60" s="1"/>
  <c r="BD25" i="68"/>
  <c r="AF39" i="68"/>
  <c r="AI37" i="26" s="1"/>
  <c r="G32" i="68"/>
  <c r="AI30" i="37" s="1"/>
  <c r="K32" i="68"/>
  <c r="AI30" i="41" s="1"/>
  <c r="O32" i="68"/>
  <c r="AI30" i="45" s="1"/>
  <c r="S32" i="68"/>
  <c r="AI30" i="49" s="1"/>
  <c r="W32" i="68"/>
  <c r="AI30" i="53" s="1"/>
  <c r="AA32" i="68"/>
  <c r="AI30" i="57" s="1"/>
  <c r="AE32" i="68"/>
  <c r="AI30" i="25" s="1"/>
  <c r="AI32" i="68"/>
  <c r="AI30" i="29" s="1"/>
  <c r="AM32" i="68"/>
  <c r="AI30" i="33" s="1"/>
  <c r="AQ32" i="68"/>
  <c r="AI30" i="19" s="1"/>
  <c r="AU32" i="68"/>
  <c r="AI30" i="7" s="1"/>
  <c r="AY32" i="68"/>
  <c r="AI30" i="10" s="1"/>
  <c r="BC32" i="68"/>
  <c r="AI30" i="61" s="1"/>
  <c r="BD27" i="68"/>
  <c r="P39" i="68"/>
  <c r="AI37" i="46" s="1"/>
  <c r="AK39" i="68"/>
  <c r="AI37" i="31" s="1"/>
  <c r="Q43" i="68"/>
  <c r="AI41" i="47" s="1"/>
  <c r="BD18" i="68"/>
  <c r="BD20" i="68"/>
  <c r="D32" i="68"/>
  <c r="AI30" i="34" s="1"/>
  <c r="H32" i="68"/>
  <c r="AI30" i="38" s="1"/>
  <c r="L32" i="68"/>
  <c r="AI30" i="42" s="1"/>
  <c r="P32" i="68"/>
  <c r="AI30" i="46" s="1"/>
  <c r="T32" i="68"/>
  <c r="AI30" i="50" s="1"/>
  <c r="X32" i="68"/>
  <c r="AI30" i="54" s="1"/>
  <c r="AB32" i="68"/>
  <c r="AI30" i="22" s="1"/>
  <c r="AF32" i="68"/>
  <c r="AI30" i="26" s="1"/>
  <c r="AJ32" i="68"/>
  <c r="AI30" i="30" s="1"/>
  <c r="AN32" i="68"/>
  <c r="AI30" i="16" s="1"/>
  <c r="AR32" i="68"/>
  <c r="AI30" i="20" s="1"/>
  <c r="AV32" i="68"/>
  <c r="AI30" i="8" s="1"/>
  <c r="AZ32" i="68"/>
  <c r="AI30" i="58" s="1"/>
  <c r="BD22" i="68"/>
  <c r="BD24" i="68"/>
  <c r="U39" i="68"/>
  <c r="AI37" i="51" s="1"/>
  <c r="AP39" i="68"/>
  <c r="AI37" i="18" s="1"/>
  <c r="BD37" i="68"/>
  <c r="AM43" i="68"/>
  <c r="AI41" i="33" s="1"/>
  <c r="AW19" i="68"/>
  <c r="AI17" i="9" s="1"/>
  <c r="BA19" i="68"/>
  <c r="AI17" i="59" s="1"/>
  <c r="E32" i="68"/>
  <c r="AI30" i="35" s="1"/>
  <c r="I32" i="68"/>
  <c r="AI30" i="39" s="1"/>
  <c r="M32" i="68"/>
  <c r="AI30" i="43" s="1"/>
  <c r="Q32" i="68"/>
  <c r="AI30" i="47" s="1"/>
  <c r="U32" i="68"/>
  <c r="AI30" i="51" s="1"/>
  <c r="Y32" i="68"/>
  <c r="AI30" i="55" s="1"/>
  <c r="AC32" i="68"/>
  <c r="AI30" i="23" s="1"/>
  <c r="AG32" i="68"/>
  <c r="AI30" i="27" s="1"/>
  <c r="AK32" i="68"/>
  <c r="AI30" i="31" s="1"/>
  <c r="AO32" i="68"/>
  <c r="AI30" i="17" s="1"/>
  <c r="AS32" i="68"/>
  <c r="AI30" i="21" s="1"/>
  <c r="AW32" i="68"/>
  <c r="AI30" i="9" s="1"/>
  <c r="BA32" i="68"/>
  <c r="AI30" i="59" s="1"/>
  <c r="E39" i="68"/>
  <c r="AI37" i="35" s="1"/>
  <c r="Z39" i="68"/>
  <c r="AI37" i="56" s="1"/>
  <c r="AV39" i="68"/>
  <c r="AI37" i="8" s="1"/>
  <c r="BD29" i="68"/>
  <c r="BD31" i="68"/>
  <c r="F39" i="68"/>
  <c r="AI37" i="36" s="1"/>
  <c r="L39" i="68"/>
  <c r="AI37" i="42" s="1"/>
  <c r="Q39" i="68"/>
  <c r="AI37" i="47" s="1"/>
  <c r="V39" i="68"/>
  <c r="AI37" i="52" s="1"/>
  <c r="AB39" i="68"/>
  <c r="AI37" i="22" s="1"/>
  <c r="AG39" i="68"/>
  <c r="AI37" i="27" s="1"/>
  <c r="AL39" i="68"/>
  <c r="AI37" i="32" s="1"/>
  <c r="AR39" i="68"/>
  <c r="AI37" i="20" s="1"/>
  <c r="AW39" i="68"/>
  <c r="AI37" i="9" s="1"/>
  <c r="BB39" i="68"/>
  <c r="AI37" i="60" s="1"/>
  <c r="W43" i="68"/>
  <c r="AI41" i="53" s="1"/>
  <c r="AR43" i="68"/>
  <c r="AI41" i="20" s="1"/>
  <c r="H39" i="68"/>
  <c r="AI37" i="38" s="1"/>
  <c r="M39" i="68"/>
  <c r="AI37" i="43" s="1"/>
  <c r="R39" i="68"/>
  <c r="AI37" i="48" s="1"/>
  <c r="X39" i="68"/>
  <c r="AI37" i="54" s="1"/>
  <c r="AC39" i="68"/>
  <c r="AI37" i="23" s="1"/>
  <c r="AH39" i="68"/>
  <c r="AI37" i="28" s="1"/>
  <c r="AN39" i="68"/>
  <c r="AI37" i="16" s="1"/>
  <c r="AS39" i="68"/>
  <c r="AI37" i="21" s="1"/>
  <c r="AX39" i="68"/>
  <c r="AI37" i="11" s="1"/>
  <c r="G43" i="68"/>
  <c r="AI41" i="37" s="1"/>
  <c r="AB43" i="68"/>
  <c r="AI41" i="22" s="1"/>
  <c r="AW43" i="68"/>
  <c r="AI41" i="9" s="1"/>
  <c r="BD26" i="68"/>
  <c r="BD28" i="68"/>
  <c r="BD30" i="68"/>
  <c r="BD33" i="68"/>
  <c r="D39" i="68"/>
  <c r="AI37" i="34" s="1"/>
  <c r="I39" i="68"/>
  <c r="AI37" i="39" s="1"/>
  <c r="N39" i="68"/>
  <c r="AI37" i="44" s="1"/>
  <c r="T39" i="68"/>
  <c r="AI37" i="50" s="1"/>
  <c r="Y39" i="68"/>
  <c r="AI37" i="55" s="1"/>
  <c r="AD39" i="68"/>
  <c r="AI37" i="24" s="1"/>
  <c r="AJ39" i="68"/>
  <c r="AI37" i="30" s="1"/>
  <c r="AO39" i="68"/>
  <c r="AI37" i="17" s="1"/>
  <c r="AT39" i="68"/>
  <c r="AI37" i="1" s="1"/>
  <c r="AZ39" i="68"/>
  <c r="AI37" i="58" s="1"/>
  <c r="BD34" i="68"/>
  <c r="BD35" i="68"/>
  <c r="L43" i="68"/>
  <c r="AI41" i="42" s="1"/>
  <c r="AG43" i="68"/>
  <c r="AI41" i="27" s="1"/>
  <c r="H43" i="68"/>
  <c r="AI41" i="38" s="1"/>
  <c r="M43" i="68"/>
  <c r="AI41" i="43" s="1"/>
  <c r="S43" i="68"/>
  <c r="AI41" i="49" s="1"/>
  <c r="X43" i="68"/>
  <c r="AI41" i="54" s="1"/>
  <c r="AC43" i="68"/>
  <c r="AI41" i="23" s="1"/>
  <c r="AI43" i="68"/>
  <c r="AI41" i="29" s="1"/>
  <c r="AN43" i="68"/>
  <c r="AI41" i="16" s="1"/>
  <c r="AS43" i="68"/>
  <c r="AI41" i="21" s="1"/>
  <c r="AY43" i="68"/>
  <c r="AI41" i="10" s="1"/>
  <c r="BD36" i="68"/>
  <c r="BD38" i="68"/>
  <c r="D43" i="68"/>
  <c r="BD40" i="68"/>
  <c r="I43" i="68"/>
  <c r="AI41" i="39" s="1"/>
  <c r="O43" i="68"/>
  <c r="AI41" i="45" s="1"/>
  <c r="T43" i="68"/>
  <c r="AI41" i="50" s="1"/>
  <c r="Y43" i="68"/>
  <c r="AI41" i="55" s="1"/>
  <c r="AE43" i="68"/>
  <c r="AI41" i="25" s="1"/>
  <c r="AJ43" i="68"/>
  <c r="AI41" i="30" s="1"/>
  <c r="AO43" i="68"/>
  <c r="AI41" i="17" s="1"/>
  <c r="AU43" i="68"/>
  <c r="AI41" i="7" s="1"/>
  <c r="BC43" i="68"/>
  <c r="AI41" i="61" s="1"/>
  <c r="G39" i="68"/>
  <c r="AI37" i="37" s="1"/>
  <c r="K39" i="68"/>
  <c r="AI37" i="41" s="1"/>
  <c r="O39" i="68"/>
  <c r="AI37" i="45" s="1"/>
  <c r="S39" i="68"/>
  <c r="AI37" i="49" s="1"/>
  <c r="W39" i="68"/>
  <c r="AI37" i="53" s="1"/>
  <c r="AA39" i="68"/>
  <c r="AI37" i="57" s="1"/>
  <c r="AE39" i="68"/>
  <c r="AI37" i="25" s="1"/>
  <c r="AI39" i="68"/>
  <c r="AI37" i="29" s="1"/>
  <c r="AM39" i="68"/>
  <c r="AI37" i="33" s="1"/>
  <c r="AQ39" i="68"/>
  <c r="AI37" i="19" s="1"/>
  <c r="AU39" i="68"/>
  <c r="AI37" i="7" s="1"/>
  <c r="AY39" i="68"/>
  <c r="AI37" i="10" s="1"/>
  <c r="BC39" i="68"/>
  <c r="AI37" i="61" s="1"/>
  <c r="E43" i="68"/>
  <c r="AI41" i="35" s="1"/>
  <c r="K43" i="68"/>
  <c r="AI41" i="41" s="1"/>
  <c r="P43" i="68"/>
  <c r="AI41" i="46" s="1"/>
  <c r="U43" i="68"/>
  <c r="AI41" i="51" s="1"/>
  <c r="AA43" i="68"/>
  <c r="AI41" i="57" s="1"/>
  <c r="AF43" i="68"/>
  <c r="AI41" i="26" s="1"/>
  <c r="AK43" i="68"/>
  <c r="AI41" i="31" s="1"/>
  <c r="AQ43" i="68"/>
  <c r="AI41" i="19" s="1"/>
  <c r="AV43" i="68"/>
  <c r="AI41" i="8" s="1"/>
  <c r="AZ43" i="68"/>
  <c r="AI41" i="58" s="1"/>
  <c r="BA43" i="68"/>
  <c r="AI41" i="59" s="1"/>
  <c r="BD48" i="68"/>
  <c r="F43" i="68"/>
  <c r="AI41" i="36" s="1"/>
  <c r="J43" i="68"/>
  <c r="AI41" i="40" s="1"/>
  <c r="N43" i="68"/>
  <c r="AI41" i="44" s="1"/>
  <c r="R43" i="68"/>
  <c r="AI41" i="48" s="1"/>
  <c r="V43" i="68"/>
  <c r="AI41" i="52" s="1"/>
  <c r="Z43" i="68"/>
  <c r="AI41" i="56" s="1"/>
  <c r="AD43" i="68"/>
  <c r="AI41" i="24" s="1"/>
  <c r="AH43" i="68"/>
  <c r="AI41" i="28" s="1"/>
  <c r="AL43" i="68"/>
  <c r="AI41" i="32" s="1"/>
  <c r="AP43" i="68"/>
  <c r="AI41" i="18" s="1"/>
  <c r="AT43" i="68"/>
  <c r="AI41" i="1" s="1"/>
  <c r="AX43" i="68"/>
  <c r="AI41" i="11" s="1"/>
  <c r="BB43" i="68"/>
  <c r="AI41" i="60" s="1"/>
  <c r="AJ38" i="17" l="1"/>
  <c r="AJ38" i="55"/>
  <c r="AJ38" i="39"/>
  <c r="AJ38" i="33"/>
  <c r="AJ38" i="37"/>
  <c r="AJ38" i="40"/>
  <c r="AI41" i="34"/>
  <c r="AJ38" i="29"/>
  <c r="AJ38" i="60"/>
  <c r="AJ38" i="24"/>
  <c r="AJ38" i="36"/>
  <c r="AJ10" i="58"/>
  <c r="AJ10" i="20"/>
  <c r="AJ10" i="30"/>
  <c r="AJ10" i="22"/>
  <c r="AJ10" i="50"/>
  <c r="AJ10" i="42"/>
  <c r="AJ10" i="34"/>
  <c r="AJ10" i="9"/>
  <c r="AJ10" i="17"/>
  <c r="AJ10" i="27"/>
  <c r="AJ10" i="53"/>
  <c r="AJ10" i="23"/>
  <c r="AJ10" i="41"/>
  <c r="O42" i="69"/>
  <c r="BD43" i="68"/>
  <c r="BE41" i="68" s="1"/>
  <c r="AO44" i="68"/>
  <c r="AI42" i="17" s="1"/>
  <c r="AJ42" i="17" s="1"/>
  <c r="Y44" i="68"/>
  <c r="AI42" i="55" s="1"/>
  <c r="AJ42" i="55" s="1"/>
  <c r="I44" i="68"/>
  <c r="AI42" i="39" s="1"/>
  <c r="AJ42" i="39" s="1"/>
  <c r="AR44" i="68"/>
  <c r="AI42" i="20" s="1"/>
  <c r="AJ42" i="20" s="1"/>
  <c r="AB44" i="68"/>
  <c r="AI42" i="22" s="1"/>
  <c r="AJ42" i="22" s="1"/>
  <c r="L44" i="68"/>
  <c r="AI42" i="42" s="1"/>
  <c r="AJ42" i="42" s="1"/>
  <c r="AQ44" i="68"/>
  <c r="AI42" i="19" s="1"/>
  <c r="AJ42" i="19" s="1"/>
  <c r="AA44" i="68"/>
  <c r="AI42" i="57" s="1"/>
  <c r="AJ42" i="57" s="1"/>
  <c r="K44" i="68"/>
  <c r="AI42" i="41" s="1"/>
  <c r="AJ42" i="41" s="1"/>
  <c r="BB44" i="68"/>
  <c r="AI42" i="60" s="1"/>
  <c r="AJ42" i="60" s="1"/>
  <c r="R44" i="68"/>
  <c r="AI42" i="48" s="1"/>
  <c r="AJ42" i="48" s="1"/>
  <c r="BA44" i="68"/>
  <c r="AI42" i="59" s="1"/>
  <c r="AJ42" i="59" s="1"/>
  <c r="AK44" i="68"/>
  <c r="AI42" i="31" s="1"/>
  <c r="AJ42" i="31" s="1"/>
  <c r="U44" i="68"/>
  <c r="AI42" i="51" s="1"/>
  <c r="AJ42" i="51" s="1"/>
  <c r="E44" i="68"/>
  <c r="AI42" i="35" s="1"/>
  <c r="AJ42" i="35" s="1"/>
  <c r="AN44" i="68"/>
  <c r="AI42" i="16" s="1"/>
  <c r="AJ42" i="16" s="1"/>
  <c r="X44" i="68"/>
  <c r="AI42" i="54" s="1"/>
  <c r="AJ42" i="54" s="1"/>
  <c r="H44" i="68"/>
  <c r="AI42" i="38" s="1"/>
  <c r="AJ42" i="38" s="1"/>
  <c r="BC44" i="68"/>
  <c r="AI42" i="61" s="1"/>
  <c r="AJ42" i="61" s="1"/>
  <c r="AM44" i="68"/>
  <c r="AI42" i="33" s="1"/>
  <c r="AJ42" i="33" s="1"/>
  <c r="W44" i="68"/>
  <c r="AI42" i="53" s="1"/>
  <c r="AJ42" i="53" s="1"/>
  <c r="G44" i="68"/>
  <c r="AI42" i="37" s="1"/>
  <c r="AJ42" i="37" s="1"/>
  <c r="AL44" i="68"/>
  <c r="AI42" i="32" s="1"/>
  <c r="AJ42" i="32" s="1"/>
  <c r="BD19" i="68"/>
  <c r="AT44" i="68"/>
  <c r="AI42" i="1" s="1"/>
  <c r="AJ42" i="1" s="1"/>
  <c r="Z44" i="68"/>
  <c r="AI42" i="56" s="1"/>
  <c r="AJ42" i="56" s="1"/>
  <c r="AW44" i="68"/>
  <c r="AI42" i="9" s="1"/>
  <c r="AJ42" i="9" s="1"/>
  <c r="AG44" i="68"/>
  <c r="AI42" i="27" s="1"/>
  <c r="AJ42" i="27" s="1"/>
  <c r="Q44" i="68"/>
  <c r="AI42" i="47" s="1"/>
  <c r="AJ42" i="47" s="1"/>
  <c r="AZ44" i="68"/>
  <c r="AI42" i="58" s="1"/>
  <c r="AJ42" i="58" s="1"/>
  <c r="AJ44" i="68"/>
  <c r="AI42" i="30" s="1"/>
  <c r="AJ42" i="30" s="1"/>
  <c r="T44" i="68"/>
  <c r="AI42" i="50" s="1"/>
  <c r="AJ42" i="50" s="1"/>
  <c r="D44" i="68"/>
  <c r="AI42" i="34" s="1"/>
  <c r="BD32" i="68"/>
  <c r="BE21" i="68" s="1"/>
  <c r="AY44" i="68"/>
  <c r="AI42" i="10" s="1"/>
  <c r="AJ42" i="10" s="1"/>
  <c r="AI44" i="68"/>
  <c r="AI42" i="29" s="1"/>
  <c r="AJ42" i="29" s="1"/>
  <c r="S44" i="68"/>
  <c r="AI42" i="49" s="1"/>
  <c r="AJ42" i="49" s="1"/>
  <c r="V44" i="68"/>
  <c r="AI42" i="52" s="1"/>
  <c r="AJ42" i="52" s="1"/>
  <c r="AX44" i="68"/>
  <c r="AI42" i="11" s="1"/>
  <c r="AJ42" i="11" s="1"/>
  <c r="AD44" i="68"/>
  <c r="AI42" i="24" s="1"/>
  <c r="AJ42" i="24" s="1"/>
  <c r="J44" i="68"/>
  <c r="AI42" i="40" s="1"/>
  <c r="AJ42" i="40" s="1"/>
  <c r="BD39" i="68"/>
  <c r="BE36" i="68" s="1"/>
  <c r="AS44" i="68"/>
  <c r="AI42" i="21" s="1"/>
  <c r="AJ42" i="21" s="1"/>
  <c r="AC44" i="68"/>
  <c r="AI42" i="23" s="1"/>
  <c r="AJ42" i="23" s="1"/>
  <c r="M44" i="68"/>
  <c r="AI42" i="43" s="1"/>
  <c r="AJ42" i="43" s="1"/>
  <c r="AV44" i="68"/>
  <c r="AI42" i="8" s="1"/>
  <c r="AJ42" i="8" s="1"/>
  <c r="AF44" i="68"/>
  <c r="AI42" i="26" s="1"/>
  <c r="AJ42" i="26" s="1"/>
  <c r="P44" i="68"/>
  <c r="AI42" i="46" s="1"/>
  <c r="AJ42" i="46" s="1"/>
  <c r="AU44" i="68"/>
  <c r="AI42" i="7" s="1"/>
  <c r="AJ42" i="7" s="1"/>
  <c r="AE44" i="68"/>
  <c r="AI42" i="25" s="1"/>
  <c r="AJ42" i="25" s="1"/>
  <c r="O44" i="68"/>
  <c r="AI42" i="45" s="1"/>
  <c r="AJ42" i="45" s="1"/>
  <c r="F44" i="68"/>
  <c r="AI42" i="36" s="1"/>
  <c r="AJ42" i="36" s="1"/>
  <c r="AP44" i="68"/>
  <c r="AI42" i="18" s="1"/>
  <c r="AJ42" i="18" s="1"/>
  <c r="AH44" i="68"/>
  <c r="AI42" i="28" s="1"/>
  <c r="AJ42" i="28" s="1"/>
  <c r="N44" i="68"/>
  <c r="AI42" i="44" s="1"/>
  <c r="AJ42" i="44" s="1"/>
  <c r="AE17" i="34"/>
  <c r="AJ39" i="35"/>
  <c r="AJ40" i="35"/>
  <c r="AJ39" i="36"/>
  <c r="AJ40" i="36"/>
  <c r="AJ39" i="37"/>
  <c r="AJ40" i="37"/>
  <c r="AJ39" i="38"/>
  <c r="AJ40" i="38"/>
  <c r="AJ39" i="39"/>
  <c r="AJ40" i="39"/>
  <c r="AJ39" i="40"/>
  <c r="AJ40" i="40"/>
  <c r="AJ39" i="41"/>
  <c r="AJ40" i="41"/>
  <c r="AJ39" i="42"/>
  <c r="AJ40" i="42"/>
  <c r="AJ39" i="43"/>
  <c r="AJ40" i="43"/>
  <c r="AJ39" i="44"/>
  <c r="AJ40" i="44"/>
  <c r="AJ39" i="45"/>
  <c r="AJ40" i="45"/>
  <c r="AJ39" i="46"/>
  <c r="AJ40" i="46"/>
  <c r="AJ39" i="47"/>
  <c r="AJ40" i="47"/>
  <c r="AJ39" i="48"/>
  <c r="AJ40" i="48"/>
  <c r="AJ39" i="49"/>
  <c r="AJ40" i="49"/>
  <c r="AJ39" i="50"/>
  <c r="AJ40" i="50"/>
  <c r="AJ39" i="51"/>
  <c r="AJ40" i="51"/>
  <c r="AJ39" i="52"/>
  <c r="AJ40" i="52"/>
  <c r="AJ39" i="53"/>
  <c r="AJ40" i="53"/>
  <c r="AJ39" i="54"/>
  <c r="AJ40" i="54"/>
  <c r="AJ39" i="55"/>
  <c r="AJ40" i="55"/>
  <c r="AJ39" i="56"/>
  <c r="AJ40" i="56"/>
  <c r="AJ39" i="57"/>
  <c r="AJ40" i="57"/>
  <c r="AJ39" i="22"/>
  <c r="AJ40" i="22"/>
  <c r="AJ39" i="23"/>
  <c r="AJ40" i="23"/>
  <c r="AJ39" i="24"/>
  <c r="AJ40" i="24"/>
  <c r="AJ39" i="25"/>
  <c r="AJ40" i="25"/>
  <c r="AJ39" i="26"/>
  <c r="AJ40" i="26"/>
  <c r="AJ39" i="27"/>
  <c r="AJ40" i="27"/>
  <c r="AJ39" i="28"/>
  <c r="AJ40" i="28"/>
  <c r="AJ39" i="29"/>
  <c r="AJ40" i="29"/>
  <c r="AJ39" i="30"/>
  <c r="AJ40" i="30"/>
  <c r="AJ39" i="31"/>
  <c r="AJ40" i="31"/>
  <c r="AJ39" i="32"/>
  <c r="AJ40" i="32"/>
  <c r="AJ39" i="33"/>
  <c r="AJ40" i="33"/>
  <c r="AJ39" i="16"/>
  <c r="AJ40" i="16"/>
  <c r="AJ39" i="17"/>
  <c r="AJ40" i="17"/>
  <c r="AJ39" i="18"/>
  <c r="AJ40" i="18"/>
  <c r="AJ39" i="19"/>
  <c r="AJ40" i="19"/>
  <c r="AJ39" i="20"/>
  <c r="AJ40" i="20"/>
  <c r="AJ39" i="21"/>
  <c r="AJ40" i="21"/>
  <c r="AJ39" i="1"/>
  <c r="AJ40" i="1"/>
  <c r="AJ39" i="7"/>
  <c r="AJ40" i="7"/>
  <c r="AJ39" i="8"/>
  <c r="AJ40" i="8"/>
  <c r="AJ39" i="9"/>
  <c r="AJ40" i="9"/>
  <c r="AJ39" i="11"/>
  <c r="AJ40" i="11"/>
  <c r="AJ39" i="10"/>
  <c r="AJ40" i="10"/>
  <c r="AJ39" i="58"/>
  <c r="AJ40" i="58"/>
  <c r="AJ39" i="59"/>
  <c r="AJ40" i="59"/>
  <c r="AJ39" i="60"/>
  <c r="AJ40" i="60"/>
  <c r="AJ39" i="61"/>
  <c r="AJ40" i="61"/>
  <c r="AJ39" i="34"/>
  <c r="AJ40" i="34"/>
  <c r="AJ38" i="35"/>
  <c r="AJ38" i="38"/>
  <c r="AJ38" i="41"/>
  <c r="AJ38" i="42"/>
  <c r="AJ38" i="43"/>
  <c r="AJ38" i="44"/>
  <c r="AJ38" i="45"/>
  <c r="AJ38" i="46"/>
  <c r="AJ38" i="47"/>
  <c r="AJ38" i="48"/>
  <c r="AJ38" i="49"/>
  <c r="AJ38" i="50"/>
  <c r="AJ38" i="51"/>
  <c r="AJ38" i="52"/>
  <c r="AJ38" i="53"/>
  <c r="AJ38" i="54"/>
  <c r="AJ38" i="56"/>
  <c r="AJ38" i="57"/>
  <c r="AJ38" i="22"/>
  <c r="AJ38" i="23"/>
  <c r="AJ38" i="25"/>
  <c r="AJ38" i="26"/>
  <c r="AJ38" i="27"/>
  <c r="AJ38" i="28"/>
  <c r="AJ38" i="30"/>
  <c r="AJ38" i="31"/>
  <c r="AJ38" i="32"/>
  <c r="AJ38" i="16"/>
  <c r="AJ38" i="18"/>
  <c r="AJ38" i="19"/>
  <c r="AJ38" i="20"/>
  <c r="AJ38" i="21"/>
  <c r="AJ38" i="1"/>
  <c r="AJ38" i="7"/>
  <c r="AJ38" i="8"/>
  <c r="AJ38" i="9"/>
  <c r="AJ38" i="11"/>
  <c r="AJ38" i="10"/>
  <c r="AJ38" i="58"/>
  <c r="AJ38" i="59"/>
  <c r="AJ38" i="61"/>
  <c r="AJ32" i="35"/>
  <c r="AJ33" i="35"/>
  <c r="AJ34" i="35"/>
  <c r="AJ35" i="35"/>
  <c r="AJ36" i="35"/>
  <c r="AJ32" i="36"/>
  <c r="AJ33" i="36"/>
  <c r="AJ34" i="36"/>
  <c r="AJ35" i="36"/>
  <c r="AJ36" i="36"/>
  <c r="AJ32" i="37"/>
  <c r="AJ33" i="37"/>
  <c r="AJ34" i="37"/>
  <c r="AJ35" i="37"/>
  <c r="AJ36" i="37"/>
  <c r="AJ32" i="38"/>
  <c r="AJ33" i="38"/>
  <c r="AJ34" i="38"/>
  <c r="AJ35" i="38"/>
  <c r="AJ36" i="38"/>
  <c r="AJ32" i="39"/>
  <c r="AJ33" i="39"/>
  <c r="AJ34" i="39"/>
  <c r="AJ35" i="39"/>
  <c r="AJ36" i="39"/>
  <c r="AJ32" i="40"/>
  <c r="AJ33" i="40"/>
  <c r="AJ34" i="40"/>
  <c r="AJ35" i="40"/>
  <c r="AJ36" i="40"/>
  <c r="AJ32" i="41"/>
  <c r="AJ33" i="41"/>
  <c r="AJ34" i="41"/>
  <c r="AJ35" i="41"/>
  <c r="AJ36" i="41"/>
  <c r="AJ32" i="42"/>
  <c r="AJ33" i="42"/>
  <c r="AJ34" i="42"/>
  <c r="AJ35" i="42"/>
  <c r="AJ36" i="42"/>
  <c r="AJ32" i="43"/>
  <c r="AJ33" i="43"/>
  <c r="AJ34" i="43"/>
  <c r="AJ35" i="43"/>
  <c r="AJ36" i="43"/>
  <c r="AJ32" i="44"/>
  <c r="AJ33" i="44"/>
  <c r="AJ34" i="44"/>
  <c r="AJ35" i="44"/>
  <c r="AJ36" i="44"/>
  <c r="AJ32" i="45"/>
  <c r="AJ33" i="45"/>
  <c r="AJ34" i="45"/>
  <c r="AJ35" i="45"/>
  <c r="AJ36" i="45"/>
  <c r="AJ32" i="46"/>
  <c r="AJ33" i="46"/>
  <c r="AJ34" i="46"/>
  <c r="AJ35" i="46"/>
  <c r="AJ36" i="46"/>
  <c r="AJ32" i="47"/>
  <c r="AJ33" i="47"/>
  <c r="AJ34" i="47"/>
  <c r="AJ35" i="47"/>
  <c r="AJ36" i="47"/>
  <c r="AJ32" i="48"/>
  <c r="AJ33" i="48"/>
  <c r="AJ34" i="48"/>
  <c r="AJ35" i="48"/>
  <c r="AJ36" i="48"/>
  <c r="AJ32" i="49"/>
  <c r="AJ33" i="49"/>
  <c r="AJ34" i="49"/>
  <c r="AJ35" i="49"/>
  <c r="AJ36" i="49"/>
  <c r="AJ32" i="50"/>
  <c r="AJ33" i="50"/>
  <c r="AJ34" i="50"/>
  <c r="AJ35" i="50"/>
  <c r="AJ36" i="50"/>
  <c r="AJ32" i="51"/>
  <c r="AJ33" i="51"/>
  <c r="AJ34" i="51"/>
  <c r="AJ35" i="51"/>
  <c r="AJ36" i="51"/>
  <c r="AJ32" i="52"/>
  <c r="AJ33" i="52"/>
  <c r="AJ34" i="52"/>
  <c r="AJ35" i="52"/>
  <c r="AJ36" i="52"/>
  <c r="AJ32" i="53"/>
  <c r="AJ33" i="53"/>
  <c r="AJ34" i="53"/>
  <c r="AJ35" i="53"/>
  <c r="AJ36" i="53"/>
  <c r="AJ32" i="54"/>
  <c r="AJ33" i="54"/>
  <c r="AJ34" i="54"/>
  <c r="AJ35" i="54"/>
  <c r="AJ36" i="54"/>
  <c r="AJ32" i="55"/>
  <c r="AJ33" i="55"/>
  <c r="AJ34" i="55"/>
  <c r="AJ35" i="55"/>
  <c r="AJ36" i="55"/>
  <c r="AJ32" i="56"/>
  <c r="AJ33" i="56"/>
  <c r="AJ34" i="56"/>
  <c r="AJ35" i="56"/>
  <c r="AJ36" i="56"/>
  <c r="AJ32" i="57"/>
  <c r="AJ33" i="57"/>
  <c r="AJ34" i="57"/>
  <c r="AJ35" i="57"/>
  <c r="AJ36" i="57"/>
  <c r="AJ32" i="22"/>
  <c r="AJ33" i="22"/>
  <c r="AJ34" i="22"/>
  <c r="AJ35" i="22"/>
  <c r="AJ36" i="22"/>
  <c r="AJ32" i="23"/>
  <c r="AJ33" i="23"/>
  <c r="AJ34" i="23"/>
  <c r="AJ35" i="23"/>
  <c r="AJ36" i="23"/>
  <c r="AJ32" i="24"/>
  <c r="AJ33" i="24"/>
  <c r="AJ34" i="24"/>
  <c r="AJ35" i="24"/>
  <c r="AJ36" i="24"/>
  <c r="AJ32" i="25"/>
  <c r="AJ33" i="25"/>
  <c r="AJ34" i="25"/>
  <c r="AJ35" i="25"/>
  <c r="AJ36" i="25"/>
  <c r="AJ32" i="26"/>
  <c r="AJ33" i="26"/>
  <c r="AJ34" i="26"/>
  <c r="AJ35" i="26"/>
  <c r="AJ36" i="26"/>
  <c r="AJ32" i="27"/>
  <c r="AJ33" i="27"/>
  <c r="AJ34" i="27"/>
  <c r="AJ35" i="27"/>
  <c r="AJ36" i="27"/>
  <c r="AJ32" i="28"/>
  <c r="AJ33" i="28"/>
  <c r="AJ34" i="28"/>
  <c r="AJ35" i="28"/>
  <c r="AJ36" i="28"/>
  <c r="AJ32" i="29"/>
  <c r="AJ33" i="29"/>
  <c r="AJ34" i="29"/>
  <c r="AJ35" i="29"/>
  <c r="AJ36" i="29"/>
  <c r="AJ32" i="30"/>
  <c r="AJ33" i="30"/>
  <c r="AJ34" i="30"/>
  <c r="AJ35" i="30"/>
  <c r="AJ36" i="30"/>
  <c r="AJ32" i="31"/>
  <c r="AJ33" i="31"/>
  <c r="AJ34" i="31"/>
  <c r="AJ35" i="31"/>
  <c r="AJ36" i="31"/>
  <c r="AJ32" i="32"/>
  <c r="AJ33" i="32"/>
  <c r="AJ34" i="32"/>
  <c r="AJ35" i="32"/>
  <c r="AJ36" i="32"/>
  <c r="AJ32" i="33"/>
  <c r="AJ33" i="33"/>
  <c r="AJ34" i="33"/>
  <c r="AJ35" i="33"/>
  <c r="AJ36" i="33"/>
  <c r="AJ32" i="16"/>
  <c r="AJ33" i="16"/>
  <c r="AJ34" i="16"/>
  <c r="AJ35" i="16"/>
  <c r="AJ36" i="16"/>
  <c r="AJ32" i="17"/>
  <c r="AJ33" i="17"/>
  <c r="AJ34" i="17"/>
  <c r="AJ35" i="17"/>
  <c r="AJ36" i="17"/>
  <c r="AJ32" i="18"/>
  <c r="AJ33" i="18"/>
  <c r="AJ34" i="18"/>
  <c r="AJ35" i="18"/>
  <c r="AJ36" i="18"/>
  <c r="AJ32" i="19"/>
  <c r="AJ33" i="19"/>
  <c r="AJ34" i="19"/>
  <c r="AJ35" i="19"/>
  <c r="AJ36" i="19"/>
  <c r="AJ32" i="20"/>
  <c r="AJ33" i="20"/>
  <c r="AJ34" i="20"/>
  <c r="AJ35" i="20"/>
  <c r="AJ36" i="20"/>
  <c r="AJ32" i="21"/>
  <c r="AJ33" i="21"/>
  <c r="AJ34" i="21"/>
  <c r="AJ35" i="21"/>
  <c r="AJ36" i="21"/>
  <c r="AJ32" i="1"/>
  <c r="AJ33" i="1"/>
  <c r="AJ34" i="1"/>
  <c r="AJ35" i="1"/>
  <c r="AJ36" i="1"/>
  <c r="AJ32" i="7"/>
  <c r="AJ33" i="7"/>
  <c r="AJ34" i="7"/>
  <c r="AJ35" i="7"/>
  <c r="AJ36" i="7"/>
  <c r="AJ32" i="8"/>
  <c r="AJ33" i="8"/>
  <c r="AJ34" i="8"/>
  <c r="AJ35" i="8"/>
  <c r="AJ36" i="8"/>
  <c r="AJ32" i="9"/>
  <c r="AJ33" i="9"/>
  <c r="AJ34" i="9"/>
  <c r="AJ35" i="9"/>
  <c r="AJ36" i="9"/>
  <c r="AJ32" i="11"/>
  <c r="AJ33" i="11"/>
  <c r="AJ34" i="11"/>
  <c r="AJ35" i="11"/>
  <c r="AJ36" i="11"/>
  <c r="AJ32" i="10"/>
  <c r="AJ33" i="10"/>
  <c r="AJ34" i="10"/>
  <c r="AJ35" i="10"/>
  <c r="AJ36" i="10"/>
  <c r="AJ32" i="58"/>
  <c r="AJ33" i="58"/>
  <c r="AJ34" i="58"/>
  <c r="AJ35" i="58"/>
  <c r="AJ36" i="58"/>
  <c r="AJ32" i="59"/>
  <c r="AJ33" i="59"/>
  <c r="AJ34" i="59"/>
  <c r="AJ35" i="59"/>
  <c r="AJ36" i="59"/>
  <c r="AJ32" i="60"/>
  <c r="AJ33" i="60"/>
  <c r="AJ34" i="60"/>
  <c r="AJ35" i="60"/>
  <c r="AJ36" i="60"/>
  <c r="AJ32" i="61"/>
  <c r="AJ33" i="61"/>
  <c r="AJ34" i="61"/>
  <c r="AJ35" i="61"/>
  <c r="AJ36" i="61"/>
  <c r="AJ33" i="34"/>
  <c r="AJ34" i="34"/>
  <c r="AJ35" i="34"/>
  <c r="AJ36" i="34"/>
  <c r="AJ31" i="35"/>
  <c r="AJ31" i="36"/>
  <c r="AJ31" i="37"/>
  <c r="AJ31" i="38"/>
  <c r="AJ31" i="39"/>
  <c r="AJ31" i="40"/>
  <c r="AJ31" i="41"/>
  <c r="AJ31" i="42"/>
  <c r="AJ31" i="43"/>
  <c r="AJ31" i="44"/>
  <c r="AJ31" i="45"/>
  <c r="AJ31" i="46"/>
  <c r="AJ31" i="47"/>
  <c r="AJ31" i="48"/>
  <c r="AJ31" i="49"/>
  <c r="AJ31" i="50"/>
  <c r="AJ31" i="51"/>
  <c r="AJ31" i="52"/>
  <c r="AJ31" i="53"/>
  <c r="AJ31" i="54"/>
  <c r="AJ31" i="55"/>
  <c r="AJ31" i="56"/>
  <c r="AJ31" i="57"/>
  <c r="AJ31" i="22"/>
  <c r="AJ31" i="23"/>
  <c r="AJ31" i="24"/>
  <c r="AJ31" i="25"/>
  <c r="AJ31" i="26"/>
  <c r="AJ31" i="27"/>
  <c r="AJ31" i="28"/>
  <c r="AJ31" i="29"/>
  <c r="AJ31" i="30"/>
  <c r="AJ31" i="31"/>
  <c r="AJ31" i="32"/>
  <c r="AJ31" i="33"/>
  <c r="AJ31" i="16"/>
  <c r="AJ31" i="17"/>
  <c r="AJ31" i="18"/>
  <c r="AJ31" i="19"/>
  <c r="AJ31" i="20"/>
  <c r="AJ31" i="21"/>
  <c r="AJ31" i="1"/>
  <c r="AJ31" i="7"/>
  <c r="AJ31" i="8"/>
  <c r="AJ31" i="9"/>
  <c r="AJ31" i="11"/>
  <c r="AJ31" i="10"/>
  <c r="AJ31" i="58"/>
  <c r="AJ31" i="59"/>
  <c r="AJ31" i="60"/>
  <c r="AJ31" i="61"/>
  <c r="AJ31" i="34"/>
  <c r="AJ19" i="35"/>
  <c r="AJ20" i="35"/>
  <c r="AJ21" i="35"/>
  <c r="AJ23" i="35"/>
  <c r="AJ24" i="35"/>
  <c r="AJ25" i="35"/>
  <c r="AJ26" i="35"/>
  <c r="AJ27" i="35"/>
  <c r="AJ28" i="35"/>
  <c r="AJ29" i="35"/>
  <c r="AJ19" i="36"/>
  <c r="AJ20" i="36"/>
  <c r="AJ21" i="36"/>
  <c r="AJ22" i="36"/>
  <c r="AJ23" i="36"/>
  <c r="AJ24" i="36"/>
  <c r="AJ25" i="36"/>
  <c r="AJ26" i="36"/>
  <c r="AJ27" i="36"/>
  <c r="AJ28" i="36"/>
  <c r="AJ29" i="36"/>
  <c r="AJ19" i="37"/>
  <c r="AJ20" i="37"/>
  <c r="AJ21" i="37"/>
  <c r="AJ22" i="37"/>
  <c r="AJ23" i="37"/>
  <c r="AJ24" i="37"/>
  <c r="AJ25" i="37"/>
  <c r="AJ26" i="37"/>
  <c r="AJ27" i="37"/>
  <c r="AJ28" i="37"/>
  <c r="AJ29" i="37"/>
  <c r="AJ19" i="38"/>
  <c r="AJ20" i="38"/>
  <c r="AJ21" i="38"/>
  <c r="AJ22" i="38"/>
  <c r="AJ23" i="38"/>
  <c r="AJ24" i="38"/>
  <c r="AJ25" i="38"/>
  <c r="AJ26" i="38"/>
  <c r="AJ27" i="38"/>
  <c r="AJ28" i="38"/>
  <c r="AJ29" i="38"/>
  <c r="AJ19" i="39"/>
  <c r="AJ20" i="39"/>
  <c r="AJ21" i="39"/>
  <c r="AJ22" i="39"/>
  <c r="AJ23" i="39"/>
  <c r="AJ24" i="39"/>
  <c r="AJ25" i="39"/>
  <c r="AJ26" i="39"/>
  <c r="AJ27" i="39"/>
  <c r="AJ28" i="39"/>
  <c r="AJ29" i="39"/>
  <c r="AJ19" i="40"/>
  <c r="AJ20" i="40"/>
  <c r="AJ21" i="40"/>
  <c r="AJ22" i="40"/>
  <c r="AJ23" i="40"/>
  <c r="AJ24" i="40"/>
  <c r="AJ25" i="40"/>
  <c r="AJ26" i="40"/>
  <c r="AJ27" i="40"/>
  <c r="AJ28" i="40"/>
  <c r="AJ29" i="40"/>
  <c r="AJ19" i="41"/>
  <c r="AJ20" i="41"/>
  <c r="AJ21" i="41"/>
  <c r="AJ22" i="41"/>
  <c r="AJ23" i="41"/>
  <c r="AJ24" i="41"/>
  <c r="AJ25" i="41"/>
  <c r="AJ26" i="41"/>
  <c r="AJ27" i="41"/>
  <c r="AJ28" i="41"/>
  <c r="AJ29" i="41"/>
  <c r="AJ19" i="42"/>
  <c r="AJ20" i="42"/>
  <c r="AJ21" i="42"/>
  <c r="AJ22" i="42"/>
  <c r="AJ23" i="42"/>
  <c r="AJ24" i="42"/>
  <c r="AJ25" i="42"/>
  <c r="AJ26" i="42"/>
  <c r="AJ27" i="42"/>
  <c r="AJ28" i="42"/>
  <c r="AJ29" i="42"/>
  <c r="AJ19" i="43"/>
  <c r="AJ20" i="43"/>
  <c r="AJ21" i="43"/>
  <c r="AJ22" i="43"/>
  <c r="AJ23" i="43"/>
  <c r="AJ24" i="43"/>
  <c r="AJ25" i="43"/>
  <c r="AJ26" i="43"/>
  <c r="AJ27" i="43"/>
  <c r="AJ28" i="43"/>
  <c r="AJ29" i="43"/>
  <c r="AJ19" i="44"/>
  <c r="AJ20" i="44"/>
  <c r="AJ21" i="44"/>
  <c r="AJ22" i="44"/>
  <c r="AJ23" i="44"/>
  <c r="AJ24" i="44"/>
  <c r="AJ25" i="44"/>
  <c r="AJ26" i="44"/>
  <c r="AJ27" i="44"/>
  <c r="AJ28" i="44"/>
  <c r="AJ29" i="44"/>
  <c r="AJ19" i="45"/>
  <c r="AJ20" i="45"/>
  <c r="AJ21" i="45"/>
  <c r="AJ22" i="45"/>
  <c r="AJ23" i="45"/>
  <c r="AJ24" i="45"/>
  <c r="AJ25" i="45"/>
  <c r="AJ26" i="45"/>
  <c r="AJ27" i="45"/>
  <c r="AJ28" i="45"/>
  <c r="AJ29" i="45"/>
  <c r="AJ19" i="46"/>
  <c r="AJ20" i="46"/>
  <c r="AJ21" i="46"/>
  <c r="AJ22" i="46"/>
  <c r="AJ23" i="46"/>
  <c r="AJ24" i="46"/>
  <c r="AJ25" i="46"/>
  <c r="AJ26" i="46"/>
  <c r="AJ27" i="46"/>
  <c r="AJ28" i="46"/>
  <c r="AJ29" i="46"/>
  <c r="AJ19" i="47"/>
  <c r="AJ20" i="47"/>
  <c r="AJ21" i="47"/>
  <c r="AJ22" i="47"/>
  <c r="AJ23" i="47"/>
  <c r="AJ24" i="47"/>
  <c r="AJ25" i="47"/>
  <c r="AJ26" i="47"/>
  <c r="AJ27" i="47"/>
  <c r="AJ28" i="47"/>
  <c r="AJ29" i="47"/>
  <c r="AJ19" i="48"/>
  <c r="AJ20" i="48"/>
  <c r="AJ21" i="48"/>
  <c r="AJ22" i="48"/>
  <c r="AJ23" i="48"/>
  <c r="AJ24" i="48"/>
  <c r="AJ25" i="48"/>
  <c r="AJ26" i="48"/>
  <c r="AJ27" i="48"/>
  <c r="AJ28" i="48"/>
  <c r="AJ29" i="48"/>
  <c r="AJ19" i="49"/>
  <c r="AJ20" i="49"/>
  <c r="AJ21" i="49"/>
  <c r="AJ22" i="49"/>
  <c r="AJ23" i="49"/>
  <c r="AJ24" i="49"/>
  <c r="AJ25" i="49"/>
  <c r="AJ26" i="49"/>
  <c r="AJ27" i="49"/>
  <c r="AJ28" i="49"/>
  <c r="AJ29" i="49"/>
  <c r="AJ19" i="50"/>
  <c r="AJ20" i="50"/>
  <c r="AJ21" i="50"/>
  <c r="AJ22" i="50"/>
  <c r="AJ23" i="50"/>
  <c r="AJ24" i="50"/>
  <c r="AJ25" i="50"/>
  <c r="AJ26" i="50"/>
  <c r="AJ27" i="50"/>
  <c r="AJ28" i="50"/>
  <c r="AJ29" i="50"/>
  <c r="AJ19" i="51"/>
  <c r="AJ20" i="51"/>
  <c r="AJ21" i="51"/>
  <c r="AJ22" i="51"/>
  <c r="AJ23" i="51"/>
  <c r="AJ24" i="51"/>
  <c r="AJ25" i="51"/>
  <c r="AJ26" i="51"/>
  <c r="AJ27" i="51"/>
  <c r="AJ28" i="51"/>
  <c r="AJ29" i="51"/>
  <c r="AJ19" i="52"/>
  <c r="AJ20" i="52"/>
  <c r="AJ21" i="52"/>
  <c r="AJ22" i="52"/>
  <c r="AJ23" i="52"/>
  <c r="AJ24" i="52"/>
  <c r="AJ25" i="52"/>
  <c r="AJ26" i="52"/>
  <c r="AJ27" i="52"/>
  <c r="AJ28" i="52"/>
  <c r="AJ29" i="52"/>
  <c r="AJ19" i="53"/>
  <c r="AJ20" i="53"/>
  <c r="AJ21" i="53"/>
  <c r="AJ22" i="53"/>
  <c r="AJ23" i="53"/>
  <c r="AJ24" i="53"/>
  <c r="AJ25" i="53"/>
  <c r="AJ26" i="53"/>
  <c r="AJ27" i="53"/>
  <c r="AJ28" i="53"/>
  <c r="AJ29" i="53"/>
  <c r="AJ19" i="54"/>
  <c r="AJ20" i="54"/>
  <c r="AJ21" i="54"/>
  <c r="AJ22" i="54"/>
  <c r="AJ23" i="54"/>
  <c r="AJ24" i="54"/>
  <c r="AJ25" i="54"/>
  <c r="AJ26" i="54"/>
  <c r="AJ27" i="54"/>
  <c r="AJ28" i="54"/>
  <c r="AJ29" i="54"/>
  <c r="AJ19" i="55"/>
  <c r="AJ20" i="55"/>
  <c r="AJ21" i="55"/>
  <c r="AJ22" i="55"/>
  <c r="AJ23" i="55"/>
  <c r="AJ24" i="55"/>
  <c r="AJ25" i="55"/>
  <c r="AJ26" i="55"/>
  <c r="AJ27" i="55"/>
  <c r="AJ28" i="55"/>
  <c r="AJ29" i="55"/>
  <c r="AJ19" i="56"/>
  <c r="AJ20" i="56"/>
  <c r="AJ21" i="56"/>
  <c r="AJ22" i="56"/>
  <c r="AJ23" i="56"/>
  <c r="AJ24" i="56"/>
  <c r="AJ25" i="56"/>
  <c r="AJ26" i="56"/>
  <c r="AJ27" i="56"/>
  <c r="AJ28" i="56"/>
  <c r="AJ29" i="56"/>
  <c r="AJ19" i="57"/>
  <c r="AJ20" i="57"/>
  <c r="AJ21" i="57"/>
  <c r="AJ22" i="57"/>
  <c r="AJ23" i="57"/>
  <c r="AJ24" i="57"/>
  <c r="AJ25" i="57"/>
  <c r="AJ26" i="57"/>
  <c r="AJ27" i="57"/>
  <c r="AJ28" i="57"/>
  <c r="AJ29" i="57"/>
  <c r="AJ19" i="22"/>
  <c r="AJ20" i="22"/>
  <c r="AJ21" i="22"/>
  <c r="AJ22" i="22"/>
  <c r="AJ23" i="22"/>
  <c r="AJ24" i="22"/>
  <c r="AJ25" i="22"/>
  <c r="AJ26" i="22"/>
  <c r="AJ27" i="22"/>
  <c r="AJ28" i="22"/>
  <c r="AJ29" i="22"/>
  <c r="AJ19" i="23"/>
  <c r="AJ20" i="23"/>
  <c r="AJ21" i="23"/>
  <c r="AJ22" i="23"/>
  <c r="AJ23" i="23"/>
  <c r="AJ24" i="23"/>
  <c r="AJ25" i="23"/>
  <c r="AJ26" i="23"/>
  <c r="AJ27" i="23"/>
  <c r="AJ28" i="23"/>
  <c r="AJ29" i="23"/>
  <c r="AJ19" i="24"/>
  <c r="AJ20" i="24"/>
  <c r="AJ21" i="24"/>
  <c r="AJ22" i="24"/>
  <c r="AJ23" i="24"/>
  <c r="AJ24" i="24"/>
  <c r="AJ25" i="24"/>
  <c r="AJ26" i="24"/>
  <c r="AJ27" i="24"/>
  <c r="AJ28" i="24"/>
  <c r="AJ29" i="24"/>
  <c r="AJ19" i="25"/>
  <c r="AJ20" i="25"/>
  <c r="AJ21" i="25"/>
  <c r="AJ22" i="25"/>
  <c r="AJ23" i="25"/>
  <c r="AJ24" i="25"/>
  <c r="AJ25" i="25"/>
  <c r="AJ26" i="25"/>
  <c r="AJ27" i="25"/>
  <c r="AJ28" i="25"/>
  <c r="AJ29" i="25"/>
  <c r="AJ19" i="26"/>
  <c r="AJ20" i="26"/>
  <c r="AJ21" i="26"/>
  <c r="AJ22" i="26"/>
  <c r="AJ23" i="26"/>
  <c r="AJ24" i="26"/>
  <c r="AJ25" i="26"/>
  <c r="AJ26" i="26"/>
  <c r="AJ27" i="26"/>
  <c r="AJ28" i="26"/>
  <c r="AJ29" i="26"/>
  <c r="AJ19" i="27"/>
  <c r="AJ20" i="27"/>
  <c r="AJ21" i="27"/>
  <c r="AJ22" i="27"/>
  <c r="AJ23" i="27"/>
  <c r="AJ24" i="27"/>
  <c r="AJ25" i="27"/>
  <c r="AJ26" i="27"/>
  <c r="AJ27" i="27"/>
  <c r="AJ28" i="27"/>
  <c r="AJ29" i="27"/>
  <c r="AJ19" i="28"/>
  <c r="AJ20" i="28"/>
  <c r="AJ21" i="28"/>
  <c r="AJ22" i="28"/>
  <c r="AJ23" i="28"/>
  <c r="AJ24" i="28"/>
  <c r="AJ25" i="28"/>
  <c r="AJ26" i="28"/>
  <c r="AJ27" i="28"/>
  <c r="AJ28" i="28"/>
  <c r="AJ29" i="28"/>
  <c r="AJ19" i="29"/>
  <c r="AJ20" i="29"/>
  <c r="AJ21" i="29"/>
  <c r="AJ22" i="29"/>
  <c r="AJ23" i="29"/>
  <c r="AJ24" i="29"/>
  <c r="AJ25" i="29"/>
  <c r="AJ26" i="29"/>
  <c r="AJ27" i="29"/>
  <c r="AJ28" i="29"/>
  <c r="AJ29" i="29"/>
  <c r="AJ19" i="30"/>
  <c r="AJ20" i="30"/>
  <c r="AJ21" i="30"/>
  <c r="AJ22" i="30"/>
  <c r="AJ23" i="30"/>
  <c r="AJ24" i="30"/>
  <c r="AJ25" i="30"/>
  <c r="AJ26" i="30"/>
  <c r="AJ27" i="30"/>
  <c r="AJ28" i="30"/>
  <c r="AJ29" i="30"/>
  <c r="AJ19" i="31"/>
  <c r="AJ20" i="31"/>
  <c r="AJ21" i="31"/>
  <c r="AJ22" i="31"/>
  <c r="AJ23" i="31"/>
  <c r="AJ24" i="31"/>
  <c r="AJ25" i="31"/>
  <c r="AJ26" i="31"/>
  <c r="AJ27" i="31"/>
  <c r="AJ28" i="31"/>
  <c r="AJ29" i="31"/>
  <c r="AJ19" i="32"/>
  <c r="AJ20" i="32"/>
  <c r="AJ21" i="32"/>
  <c r="AJ22" i="32"/>
  <c r="AJ23" i="32"/>
  <c r="AJ24" i="32"/>
  <c r="AJ25" i="32"/>
  <c r="AJ26" i="32"/>
  <c r="AJ27" i="32"/>
  <c r="AJ28" i="32"/>
  <c r="AJ29" i="32"/>
  <c r="AJ19" i="33"/>
  <c r="AJ20" i="33"/>
  <c r="AJ21" i="33"/>
  <c r="AJ22" i="33"/>
  <c r="AJ23" i="33"/>
  <c r="AJ24" i="33"/>
  <c r="AJ25" i="33"/>
  <c r="AJ26" i="33"/>
  <c r="AJ27" i="33"/>
  <c r="AJ28" i="33"/>
  <c r="AJ29" i="33"/>
  <c r="AJ19" i="16"/>
  <c r="AJ20" i="16"/>
  <c r="AJ21" i="16"/>
  <c r="AJ22" i="16"/>
  <c r="AJ23" i="16"/>
  <c r="AJ24" i="16"/>
  <c r="AJ25" i="16"/>
  <c r="AJ26" i="16"/>
  <c r="AJ27" i="16"/>
  <c r="AJ28" i="16"/>
  <c r="AJ29" i="16"/>
  <c r="AJ19" i="17"/>
  <c r="AJ20" i="17"/>
  <c r="AJ21" i="17"/>
  <c r="AJ22" i="17"/>
  <c r="AJ23" i="17"/>
  <c r="AJ24" i="17"/>
  <c r="AJ25" i="17"/>
  <c r="AJ26" i="17"/>
  <c r="AJ27" i="17"/>
  <c r="AJ28" i="17"/>
  <c r="AJ29" i="17"/>
  <c r="AJ19" i="18"/>
  <c r="AJ20" i="18"/>
  <c r="AJ21" i="18"/>
  <c r="AJ22" i="18"/>
  <c r="AJ23" i="18"/>
  <c r="AJ24" i="18"/>
  <c r="AJ25" i="18"/>
  <c r="AJ26" i="18"/>
  <c r="AJ27" i="18"/>
  <c r="AJ28" i="18"/>
  <c r="AJ29" i="18"/>
  <c r="AJ19" i="19"/>
  <c r="AJ20" i="19"/>
  <c r="AJ21" i="19"/>
  <c r="AJ22" i="19"/>
  <c r="AJ23" i="19"/>
  <c r="AJ24" i="19"/>
  <c r="AJ25" i="19"/>
  <c r="AJ26" i="19"/>
  <c r="AJ27" i="19"/>
  <c r="AJ28" i="19"/>
  <c r="AJ29" i="19"/>
  <c r="AJ19" i="20"/>
  <c r="AJ20" i="20"/>
  <c r="AJ21" i="20"/>
  <c r="AJ22" i="20"/>
  <c r="AJ23" i="20"/>
  <c r="AJ24" i="20"/>
  <c r="AJ25" i="20"/>
  <c r="AJ26" i="20"/>
  <c r="AJ27" i="20"/>
  <c r="AJ28" i="20"/>
  <c r="AJ29" i="20"/>
  <c r="AJ19" i="21"/>
  <c r="AJ20" i="21"/>
  <c r="AJ21" i="21"/>
  <c r="AJ22" i="21"/>
  <c r="AJ23" i="21"/>
  <c r="AJ24" i="21"/>
  <c r="AJ25" i="21"/>
  <c r="AJ26" i="21"/>
  <c r="AJ27" i="21"/>
  <c r="AJ28" i="21"/>
  <c r="AJ29" i="21"/>
  <c r="AJ19" i="1"/>
  <c r="AJ20" i="1"/>
  <c r="AJ21" i="1"/>
  <c r="AJ22" i="1"/>
  <c r="AJ23" i="1"/>
  <c r="AJ24" i="1"/>
  <c r="AJ25" i="1"/>
  <c r="AJ26" i="1"/>
  <c r="AJ27" i="1"/>
  <c r="AJ28" i="1"/>
  <c r="AJ29" i="1"/>
  <c r="AJ19" i="7"/>
  <c r="AJ20" i="7"/>
  <c r="AJ21" i="7"/>
  <c r="AJ22" i="7"/>
  <c r="AJ23" i="7"/>
  <c r="AJ24" i="7"/>
  <c r="AJ25" i="7"/>
  <c r="AJ26" i="7"/>
  <c r="AJ27" i="7"/>
  <c r="AJ28" i="7"/>
  <c r="AJ29" i="7"/>
  <c r="AJ19" i="8"/>
  <c r="AJ20" i="8"/>
  <c r="AJ21" i="8"/>
  <c r="AJ22" i="8"/>
  <c r="AJ23" i="8"/>
  <c r="AJ24" i="8"/>
  <c r="AJ25" i="8"/>
  <c r="AJ26" i="8"/>
  <c r="AJ27" i="8"/>
  <c r="AJ28" i="8"/>
  <c r="AJ29" i="8"/>
  <c r="AJ19" i="9"/>
  <c r="AJ20" i="9"/>
  <c r="AJ21" i="9"/>
  <c r="AJ22" i="9"/>
  <c r="AJ23" i="9"/>
  <c r="AJ24" i="9"/>
  <c r="AJ25" i="9"/>
  <c r="AJ26" i="9"/>
  <c r="AJ27" i="9"/>
  <c r="AJ28" i="9"/>
  <c r="AJ29" i="9"/>
  <c r="AJ19" i="11"/>
  <c r="AJ20" i="11"/>
  <c r="AJ21" i="11"/>
  <c r="AJ22" i="11"/>
  <c r="AJ23" i="11"/>
  <c r="AJ24" i="11"/>
  <c r="AJ25" i="11"/>
  <c r="AJ26" i="11"/>
  <c r="AJ27" i="11"/>
  <c r="AJ28" i="11"/>
  <c r="AJ29" i="11"/>
  <c r="AJ19" i="10"/>
  <c r="AJ20" i="10"/>
  <c r="AJ21" i="10"/>
  <c r="AJ22" i="10"/>
  <c r="AJ23" i="10"/>
  <c r="AJ24" i="10"/>
  <c r="AJ25" i="10"/>
  <c r="AJ26" i="10"/>
  <c r="AJ27" i="10"/>
  <c r="AJ28" i="10"/>
  <c r="AJ29" i="10"/>
  <c r="AJ19" i="58"/>
  <c r="AJ20" i="58"/>
  <c r="AJ21" i="58"/>
  <c r="AJ22" i="58"/>
  <c r="AJ23" i="58"/>
  <c r="AJ24" i="58"/>
  <c r="AJ25" i="58"/>
  <c r="AJ26" i="58"/>
  <c r="AJ27" i="58"/>
  <c r="AJ28" i="58"/>
  <c r="AJ29" i="58"/>
  <c r="AJ19" i="59"/>
  <c r="AJ20" i="59"/>
  <c r="AJ21" i="59"/>
  <c r="AJ22" i="59"/>
  <c r="AJ23" i="59"/>
  <c r="AJ24" i="59"/>
  <c r="AJ25" i="59"/>
  <c r="AJ26" i="59"/>
  <c r="AJ27" i="59"/>
  <c r="AJ28" i="59"/>
  <c r="AJ29" i="59"/>
  <c r="AJ19" i="60"/>
  <c r="AJ20" i="60"/>
  <c r="AJ21" i="60"/>
  <c r="AJ22" i="60"/>
  <c r="AJ23" i="60"/>
  <c r="AJ24" i="60"/>
  <c r="AJ25" i="60"/>
  <c r="AJ26" i="60"/>
  <c r="AJ27" i="60"/>
  <c r="AJ28" i="60"/>
  <c r="AJ29" i="60"/>
  <c r="AJ19" i="61"/>
  <c r="AJ20" i="61"/>
  <c r="AJ21" i="61"/>
  <c r="AJ22" i="61"/>
  <c r="AJ23" i="61"/>
  <c r="AJ24" i="61"/>
  <c r="AJ25" i="61"/>
  <c r="AJ26" i="61"/>
  <c r="AJ27" i="61"/>
  <c r="AJ28" i="61"/>
  <c r="AJ29" i="61"/>
  <c r="AJ21" i="34"/>
  <c r="AJ24" i="34"/>
  <c r="AJ25" i="34"/>
  <c r="AJ27" i="34"/>
  <c r="AJ28" i="34"/>
  <c r="AJ18" i="35"/>
  <c r="AJ18" i="36"/>
  <c r="AJ18" i="37"/>
  <c r="AJ18" i="38"/>
  <c r="AJ18" i="39"/>
  <c r="AJ18" i="40"/>
  <c r="AJ18" i="41"/>
  <c r="AJ18" i="42"/>
  <c r="AJ18" i="43"/>
  <c r="AJ18" i="44"/>
  <c r="AJ18" i="45"/>
  <c r="AJ18" i="46"/>
  <c r="AJ18" i="47"/>
  <c r="AJ18" i="48"/>
  <c r="AJ18" i="49"/>
  <c r="AJ18" i="50"/>
  <c r="AJ18" i="51"/>
  <c r="AJ18" i="52"/>
  <c r="AJ18" i="53"/>
  <c r="AJ18" i="54"/>
  <c r="AJ18" i="55"/>
  <c r="AJ18" i="56"/>
  <c r="AJ18" i="57"/>
  <c r="AJ18" i="22"/>
  <c r="AJ18" i="23"/>
  <c r="AJ18" i="24"/>
  <c r="AJ18" i="25"/>
  <c r="AJ18" i="26"/>
  <c r="AJ18" i="27"/>
  <c r="AJ18" i="28"/>
  <c r="AJ18" i="29"/>
  <c r="AJ18" i="30"/>
  <c r="AJ18" i="31"/>
  <c r="AJ18" i="32"/>
  <c r="AJ18" i="33"/>
  <c r="AJ18" i="16"/>
  <c r="AJ18" i="17"/>
  <c r="AJ18" i="18"/>
  <c r="AJ18" i="19"/>
  <c r="AJ18" i="20"/>
  <c r="AJ18" i="21"/>
  <c r="AJ18" i="1"/>
  <c r="AJ18" i="7"/>
  <c r="AJ18" i="8"/>
  <c r="AJ18" i="9"/>
  <c r="AJ18" i="11"/>
  <c r="AJ18" i="10"/>
  <c r="AJ18" i="58"/>
  <c r="AJ18" i="59"/>
  <c r="AJ18" i="60"/>
  <c r="AJ18" i="61"/>
  <c r="AJ18" i="34"/>
  <c r="AJ10" i="35"/>
  <c r="AJ10" i="36"/>
  <c r="AJ10" i="37"/>
  <c r="AJ10" i="38"/>
  <c r="AJ10" i="39"/>
  <c r="AJ10" i="40"/>
  <c r="AJ10" i="43"/>
  <c r="AJ10" i="44"/>
  <c r="AJ10" i="45"/>
  <c r="AJ10" i="46"/>
  <c r="AJ10" i="47"/>
  <c r="AJ10" i="48"/>
  <c r="AJ10" i="49"/>
  <c r="AJ10" i="51"/>
  <c r="AJ10" i="52"/>
  <c r="AJ10" i="54"/>
  <c r="AJ10" i="55"/>
  <c r="AJ10" i="56"/>
  <c r="AJ10" i="57"/>
  <c r="AJ10" i="24"/>
  <c r="AJ10" i="25"/>
  <c r="AJ10" i="26"/>
  <c r="AJ10" i="28"/>
  <c r="AJ10" i="29"/>
  <c r="AJ10" i="31"/>
  <c r="AJ10" i="32"/>
  <c r="AJ10" i="33"/>
  <c r="AJ10" i="16"/>
  <c r="AJ10" i="18"/>
  <c r="AJ10" i="19"/>
  <c r="AJ10" i="21"/>
  <c r="AJ10" i="1"/>
  <c r="AJ10" i="7"/>
  <c r="AJ10" i="8"/>
  <c r="AJ10" i="11"/>
  <c r="AJ10" i="10"/>
  <c r="AJ10" i="59"/>
  <c r="AJ10" i="60"/>
  <c r="AJ10" i="61"/>
  <c r="AJ11" i="35"/>
  <c r="AJ12" i="35"/>
  <c r="AJ13" i="35"/>
  <c r="AJ14" i="35"/>
  <c r="AJ15" i="35"/>
  <c r="AJ16" i="35"/>
  <c r="AJ11" i="36"/>
  <c r="AJ12" i="36"/>
  <c r="AJ13" i="36"/>
  <c r="AJ14" i="36"/>
  <c r="AJ15" i="36"/>
  <c r="AJ16" i="36"/>
  <c r="AJ11" i="37"/>
  <c r="AJ12" i="37"/>
  <c r="AJ13" i="37"/>
  <c r="AJ14" i="37"/>
  <c r="AJ15" i="37"/>
  <c r="AJ16" i="37"/>
  <c r="AJ11" i="38"/>
  <c r="AJ12" i="38"/>
  <c r="AJ13" i="38"/>
  <c r="AJ14" i="38"/>
  <c r="AJ15" i="38"/>
  <c r="AJ16" i="38"/>
  <c r="AJ11" i="39"/>
  <c r="AJ12" i="39"/>
  <c r="AJ13" i="39"/>
  <c r="AJ14" i="39"/>
  <c r="AJ15" i="39"/>
  <c r="AJ16" i="39"/>
  <c r="AJ11" i="40"/>
  <c r="AJ12" i="40"/>
  <c r="AJ13" i="40"/>
  <c r="AJ14" i="40"/>
  <c r="AJ15" i="40"/>
  <c r="AJ16" i="40"/>
  <c r="AJ11" i="41"/>
  <c r="AJ12" i="41"/>
  <c r="AJ13" i="41"/>
  <c r="AJ14" i="41"/>
  <c r="AJ15" i="41"/>
  <c r="AJ16" i="41"/>
  <c r="AJ11" i="42"/>
  <c r="AJ12" i="42"/>
  <c r="AJ13" i="42"/>
  <c r="AJ14" i="42"/>
  <c r="AJ15" i="42"/>
  <c r="AJ16" i="42"/>
  <c r="AJ11" i="43"/>
  <c r="AJ12" i="43"/>
  <c r="AJ13" i="43"/>
  <c r="AJ14" i="43"/>
  <c r="AJ15" i="43"/>
  <c r="AJ16" i="43"/>
  <c r="AJ11" i="44"/>
  <c r="AJ12" i="44"/>
  <c r="AJ13" i="44"/>
  <c r="AJ14" i="44"/>
  <c r="AJ15" i="44"/>
  <c r="AJ16" i="44"/>
  <c r="AJ11" i="45"/>
  <c r="AJ12" i="45"/>
  <c r="AJ13" i="45"/>
  <c r="AJ14" i="45"/>
  <c r="AJ15" i="45"/>
  <c r="AJ16" i="45"/>
  <c r="AJ11" i="46"/>
  <c r="AJ12" i="46"/>
  <c r="AJ13" i="46"/>
  <c r="AJ14" i="46"/>
  <c r="AJ15" i="46"/>
  <c r="AJ16" i="46"/>
  <c r="AJ11" i="47"/>
  <c r="AJ12" i="47"/>
  <c r="AJ13" i="47"/>
  <c r="AJ14" i="47"/>
  <c r="AJ15" i="47"/>
  <c r="AJ16" i="47"/>
  <c r="AJ11" i="48"/>
  <c r="AJ12" i="48"/>
  <c r="AJ13" i="48"/>
  <c r="AJ14" i="48"/>
  <c r="AJ15" i="48"/>
  <c r="AJ16" i="48"/>
  <c r="AJ11" i="49"/>
  <c r="AJ12" i="49"/>
  <c r="AJ13" i="49"/>
  <c r="AJ14" i="49"/>
  <c r="AJ15" i="49"/>
  <c r="AJ16" i="49"/>
  <c r="AJ11" i="50"/>
  <c r="AJ12" i="50"/>
  <c r="AJ13" i="50"/>
  <c r="AJ14" i="50"/>
  <c r="AJ15" i="50"/>
  <c r="AJ16" i="50"/>
  <c r="AJ11" i="51"/>
  <c r="AJ12" i="51"/>
  <c r="AJ13" i="51"/>
  <c r="AJ14" i="51"/>
  <c r="AJ15" i="51"/>
  <c r="AJ16" i="51"/>
  <c r="AJ11" i="52"/>
  <c r="AJ12" i="52"/>
  <c r="AJ13" i="52"/>
  <c r="AJ14" i="52"/>
  <c r="AJ15" i="52"/>
  <c r="AJ16" i="52"/>
  <c r="AJ11" i="53"/>
  <c r="AJ12" i="53"/>
  <c r="AJ13" i="53"/>
  <c r="AJ14" i="53"/>
  <c r="AJ15" i="53"/>
  <c r="AJ16" i="53"/>
  <c r="AJ11" i="54"/>
  <c r="AJ12" i="54"/>
  <c r="AJ13" i="54"/>
  <c r="AJ14" i="54"/>
  <c r="AJ15" i="54"/>
  <c r="AJ16" i="54"/>
  <c r="AJ11" i="55"/>
  <c r="AJ12" i="55"/>
  <c r="AJ13" i="55"/>
  <c r="AJ14" i="55"/>
  <c r="AJ15" i="55"/>
  <c r="AJ16" i="55"/>
  <c r="AJ11" i="56"/>
  <c r="AJ12" i="56"/>
  <c r="AJ13" i="56"/>
  <c r="AJ14" i="56"/>
  <c r="AJ15" i="56"/>
  <c r="AJ16" i="56"/>
  <c r="AJ11" i="57"/>
  <c r="AJ12" i="57"/>
  <c r="AJ13" i="57"/>
  <c r="AJ14" i="57"/>
  <c r="AJ15" i="57"/>
  <c r="AJ16" i="57"/>
  <c r="AJ11" i="22"/>
  <c r="AJ12" i="22"/>
  <c r="AJ13" i="22"/>
  <c r="AJ14" i="22"/>
  <c r="AJ15" i="22"/>
  <c r="AJ16" i="22"/>
  <c r="AJ11" i="23"/>
  <c r="AJ12" i="23"/>
  <c r="AJ13" i="23"/>
  <c r="AJ14" i="23"/>
  <c r="AJ15" i="23"/>
  <c r="AJ16" i="23"/>
  <c r="AJ11" i="24"/>
  <c r="AJ12" i="24"/>
  <c r="AJ13" i="24"/>
  <c r="AJ14" i="24"/>
  <c r="AJ15" i="24"/>
  <c r="AJ16" i="24"/>
  <c r="AJ11" i="25"/>
  <c r="AJ12" i="25"/>
  <c r="AJ13" i="25"/>
  <c r="AJ14" i="25"/>
  <c r="AJ15" i="25"/>
  <c r="AJ16" i="25"/>
  <c r="AJ11" i="26"/>
  <c r="AJ12" i="26"/>
  <c r="AJ13" i="26"/>
  <c r="AJ14" i="26"/>
  <c r="AJ15" i="26"/>
  <c r="AJ16" i="26"/>
  <c r="AJ11" i="27"/>
  <c r="AJ12" i="27"/>
  <c r="AJ13" i="27"/>
  <c r="AJ14" i="27"/>
  <c r="AJ15" i="27"/>
  <c r="AJ16" i="27"/>
  <c r="AJ11" i="28"/>
  <c r="AJ12" i="28"/>
  <c r="AJ13" i="28"/>
  <c r="AJ14" i="28"/>
  <c r="AJ15" i="28"/>
  <c r="AJ16" i="28"/>
  <c r="AJ11" i="29"/>
  <c r="AJ12" i="29"/>
  <c r="AJ13" i="29"/>
  <c r="AJ14" i="29"/>
  <c r="AJ15" i="29"/>
  <c r="AJ16" i="29"/>
  <c r="AJ11" i="30"/>
  <c r="AJ12" i="30"/>
  <c r="AJ13" i="30"/>
  <c r="AJ14" i="30"/>
  <c r="AJ15" i="30"/>
  <c r="AJ16" i="30"/>
  <c r="AJ11" i="31"/>
  <c r="AJ12" i="31"/>
  <c r="AJ13" i="31"/>
  <c r="AJ14" i="31"/>
  <c r="AJ15" i="31"/>
  <c r="AJ16" i="31"/>
  <c r="AJ11" i="32"/>
  <c r="AJ12" i="32"/>
  <c r="AJ13" i="32"/>
  <c r="AJ14" i="32"/>
  <c r="AJ15" i="32"/>
  <c r="AJ16" i="32"/>
  <c r="AJ11" i="33"/>
  <c r="AJ12" i="33"/>
  <c r="AJ13" i="33"/>
  <c r="AJ14" i="33"/>
  <c r="AJ15" i="33"/>
  <c r="AJ16" i="33"/>
  <c r="AJ11" i="16"/>
  <c r="AJ12" i="16"/>
  <c r="AJ13" i="16"/>
  <c r="AJ14" i="16"/>
  <c r="AJ15" i="16"/>
  <c r="AJ16" i="16"/>
  <c r="AJ11" i="17"/>
  <c r="AJ12" i="17"/>
  <c r="AJ13" i="17"/>
  <c r="AJ14" i="17"/>
  <c r="AJ15" i="17"/>
  <c r="AJ16" i="17"/>
  <c r="AJ11" i="18"/>
  <c r="AJ12" i="18"/>
  <c r="AJ13" i="18"/>
  <c r="AJ14" i="18"/>
  <c r="AJ15" i="18"/>
  <c r="AJ16" i="18"/>
  <c r="AJ11" i="19"/>
  <c r="AJ12" i="19"/>
  <c r="AJ13" i="19"/>
  <c r="AJ14" i="19"/>
  <c r="AJ15" i="19"/>
  <c r="AJ16" i="19"/>
  <c r="AJ11" i="20"/>
  <c r="AJ12" i="20"/>
  <c r="AJ13" i="20"/>
  <c r="AJ14" i="20"/>
  <c r="AJ15" i="20"/>
  <c r="AJ16" i="20"/>
  <c r="AJ11" i="21"/>
  <c r="AJ12" i="21"/>
  <c r="AJ13" i="21"/>
  <c r="AJ14" i="21"/>
  <c r="AJ15" i="21"/>
  <c r="AJ16" i="21"/>
  <c r="AJ11" i="1"/>
  <c r="AJ12" i="1"/>
  <c r="AJ13" i="1"/>
  <c r="AJ14" i="1"/>
  <c r="AJ15" i="1"/>
  <c r="AJ16" i="1"/>
  <c r="AJ11" i="7"/>
  <c r="AJ12" i="7"/>
  <c r="AJ13" i="7"/>
  <c r="AJ14" i="7"/>
  <c r="AJ15" i="7"/>
  <c r="AJ16" i="7"/>
  <c r="AJ11" i="8"/>
  <c r="AJ12" i="8"/>
  <c r="AJ13" i="8"/>
  <c r="AJ14" i="8"/>
  <c r="AJ15" i="8"/>
  <c r="AJ16" i="8"/>
  <c r="AJ11" i="9"/>
  <c r="AJ12" i="9"/>
  <c r="AJ13" i="9"/>
  <c r="AJ14" i="9"/>
  <c r="AJ15" i="9"/>
  <c r="AJ16" i="9"/>
  <c r="AJ11" i="11"/>
  <c r="AJ12" i="11"/>
  <c r="AJ13" i="11"/>
  <c r="AJ14" i="11"/>
  <c r="AJ15" i="11"/>
  <c r="AJ16" i="11"/>
  <c r="AJ11" i="10"/>
  <c r="AJ12" i="10"/>
  <c r="AJ13" i="10"/>
  <c r="AJ14" i="10"/>
  <c r="AJ15" i="10"/>
  <c r="AJ16" i="10"/>
  <c r="AJ11" i="58"/>
  <c r="AJ12" i="58"/>
  <c r="AJ13" i="58"/>
  <c r="AJ14" i="58"/>
  <c r="AJ15" i="58"/>
  <c r="AJ16" i="58"/>
  <c r="AJ11" i="59"/>
  <c r="AJ12" i="59"/>
  <c r="AJ13" i="59"/>
  <c r="AJ14" i="59"/>
  <c r="AJ15" i="59"/>
  <c r="AJ16" i="59"/>
  <c r="AJ11" i="60"/>
  <c r="AJ12" i="60"/>
  <c r="AJ13" i="60"/>
  <c r="AJ14" i="60"/>
  <c r="AJ15" i="60"/>
  <c r="AJ16" i="60"/>
  <c r="AJ12" i="61"/>
  <c r="AJ13" i="61"/>
  <c r="AJ14" i="61"/>
  <c r="AJ15" i="61"/>
  <c r="AJ16" i="61"/>
  <c r="AJ13" i="34"/>
  <c r="AJ42" i="34" l="1"/>
  <c r="AJ38" i="34"/>
  <c r="BE12" i="68"/>
  <c r="AJ41" i="34"/>
  <c r="BE15" i="68"/>
  <c r="M38" i="69"/>
  <c r="I31" i="69"/>
  <c r="P38" i="69"/>
  <c r="I38" i="69"/>
  <c r="H42" i="69"/>
  <c r="L18" i="69"/>
  <c r="P31" i="69"/>
  <c r="H38" i="69"/>
  <c r="I42" i="69"/>
  <c r="Q47" i="69"/>
  <c r="H18" i="69"/>
  <c r="E31" i="69"/>
  <c r="J18" i="69"/>
  <c r="K31" i="69"/>
  <c r="I18" i="69"/>
  <c r="O38" i="69"/>
  <c r="K38" i="69"/>
  <c r="E42" i="69"/>
  <c r="L31" i="69"/>
  <c r="N38" i="69"/>
  <c r="N42" i="69"/>
  <c r="Q40" i="69"/>
  <c r="Q21" i="69"/>
  <c r="G38" i="69"/>
  <c r="Q30" i="69"/>
  <c r="K42" i="69"/>
  <c r="Q14" i="69"/>
  <c r="D42" i="69"/>
  <c r="Q39" i="69"/>
  <c r="D38" i="69"/>
  <c r="Q32" i="69"/>
  <c r="Q22" i="69"/>
  <c r="Q33" i="69"/>
  <c r="N18" i="69"/>
  <c r="E18" i="69"/>
  <c r="G18" i="69"/>
  <c r="F31" i="69"/>
  <c r="K18" i="69"/>
  <c r="M18" i="69"/>
  <c r="Q35" i="69"/>
  <c r="Q15" i="69"/>
  <c r="Q24" i="69"/>
  <c r="N31" i="69"/>
  <c r="Q26" i="69"/>
  <c r="Q36" i="69"/>
  <c r="D31" i="69"/>
  <c r="Q19" i="69"/>
  <c r="Q20" i="69"/>
  <c r="P18" i="69"/>
  <c r="M31" i="69"/>
  <c r="L38" i="69"/>
  <c r="O18" i="69"/>
  <c r="E38" i="69"/>
  <c r="M42" i="69"/>
  <c r="F42" i="69"/>
  <c r="Q29" i="69"/>
  <c r="Q11" i="69"/>
  <c r="D18" i="69"/>
  <c r="Q17" i="69"/>
  <c r="Q16" i="69"/>
  <c r="Q41" i="69"/>
  <c r="Q13" i="69"/>
  <c r="P42" i="69"/>
  <c r="Q28" i="69"/>
  <c r="F18" i="69"/>
  <c r="G31" i="69"/>
  <c r="J31" i="69"/>
  <c r="J38" i="69"/>
  <c r="F38" i="69"/>
  <c r="H31" i="69"/>
  <c r="O31" i="69"/>
  <c r="J42" i="69"/>
  <c r="Q25" i="69"/>
  <c r="G42" i="69"/>
  <c r="Q37" i="69"/>
  <c r="Q12" i="69"/>
  <c r="Q27" i="69"/>
  <c r="L42" i="69"/>
  <c r="Q23" i="69"/>
  <c r="Q34" i="69"/>
  <c r="BE26" i="68"/>
  <c r="BE34" i="68"/>
  <c r="BE13" i="68"/>
  <c r="BE25" i="68"/>
  <c r="BE20" i="68"/>
  <c r="BE22" i="68"/>
  <c r="BE14" i="68"/>
  <c r="BE38" i="68"/>
  <c r="BE23" i="68"/>
  <c r="BE29" i="68"/>
  <c r="BE17" i="68"/>
  <c r="BE18" i="68"/>
  <c r="BE33" i="68"/>
  <c r="BD44" i="68"/>
  <c r="BE28" i="68"/>
  <c r="BE37" i="68"/>
  <c r="BE30" i="68"/>
  <c r="BE40" i="68"/>
  <c r="BE27" i="68"/>
  <c r="BE24" i="68"/>
  <c r="BE31" i="68"/>
  <c r="BE35" i="68"/>
  <c r="BE42" i="68"/>
  <c r="BE16" i="68"/>
  <c r="AJ17" i="35"/>
  <c r="AJ17" i="36"/>
  <c r="AJ17" i="37"/>
  <c r="AJ17" i="38"/>
  <c r="AJ17" i="39"/>
  <c r="AJ17" i="40"/>
  <c r="AJ17" i="41"/>
  <c r="AJ17" i="42"/>
  <c r="AJ17" i="43"/>
  <c r="AJ17" i="44"/>
  <c r="AJ17" i="45"/>
  <c r="AJ17" i="46"/>
  <c r="AJ17" i="47"/>
  <c r="AJ17" i="48"/>
  <c r="AJ17" i="49"/>
  <c r="AJ17" i="50"/>
  <c r="AJ17" i="51"/>
  <c r="AJ17" i="52"/>
  <c r="AJ17" i="53"/>
  <c r="AJ17" i="54"/>
  <c r="AJ17" i="55"/>
  <c r="AJ17" i="56"/>
  <c r="AJ17" i="57"/>
  <c r="AJ17" i="22"/>
  <c r="AJ17" i="23"/>
  <c r="AJ17" i="24"/>
  <c r="AJ17" i="25"/>
  <c r="AJ17" i="26"/>
  <c r="AJ17" i="27"/>
  <c r="AJ17" i="28"/>
  <c r="AJ17" i="29"/>
  <c r="AJ17" i="30"/>
  <c r="AJ17" i="31"/>
  <c r="AJ17" i="32"/>
  <c r="AJ17" i="33"/>
  <c r="AJ17" i="16"/>
  <c r="AJ17" i="17"/>
  <c r="AJ17" i="18"/>
  <c r="AJ17" i="19"/>
  <c r="AJ17" i="20"/>
  <c r="AJ17" i="21"/>
  <c r="AJ17" i="1"/>
  <c r="AJ17" i="7"/>
  <c r="AJ17" i="8"/>
  <c r="AJ17" i="9"/>
  <c r="AJ17" i="11"/>
  <c r="AJ17" i="10"/>
  <c r="AJ17" i="58"/>
  <c r="AJ17" i="59"/>
  <c r="AJ17" i="60"/>
  <c r="AJ11" i="34"/>
  <c r="AJ30" i="35"/>
  <c r="AJ30" i="36"/>
  <c r="AJ30" i="37"/>
  <c r="AJ30" i="38"/>
  <c r="AJ30" i="39"/>
  <c r="AJ30" i="40"/>
  <c r="AJ30" i="41"/>
  <c r="AJ30" i="42"/>
  <c r="AJ30" i="43"/>
  <c r="AJ30" i="44"/>
  <c r="AJ30" i="45"/>
  <c r="AJ30" i="46"/>
  <c r="AJ30" i="47"/>
  <c r="AJ30" i="48"/>
  <c r="AJ30" i="49"/>
  <c r="AJ30" i="50"/>
  <c r="AJ30" i="51"/>
  <c r="AJ30" i="52"/>
  <c r="AJ30" i="53"/>
  <c r="AJ30" i="54"/>
  <c r="AJ30" i="55"/>
  <c r="AJ30" i="56"/>
  <c r="AJ30" i="57"/>
  <c r="AJ30" i="22"/>
  <c r="AJ30" i="23"/>
  <c r="AJ30" i="24"/>
  <c r="AJ30" i="25"/>
  <c r="AJ30" i="26"/>
  <c r="AJ30" i="27"/>
  <c r="AJ30" i="28"/>
  <c r="AJ30" i="29"/>
  <c r="AJ30" i="30"/>
  <c r="AJ30" i="31"/>
  <c r="AJ30" i="32"/>
  <c r="AJ30" i="33"/>
  <c r="AJ30" i="16"/>
  <c r="AJ30" i="17"/>
  <c r="AJ30" i="18"/>
  <c r="AJ30" i="19"/>
  <c r="AJ30" i="20"/>
  <c r="AJ30" i="21"/>
  <c r="AJ30" i="1"/>
  <c r="AJ30" i="7"/>
  <c r="AJ30" i="8"/>
  <c r="AJ30" i="9"/>
  <c r="AJ30" i="11"/>
  <c r="AJ30" i="10"/>
  <c r="AJ30" i="58"/>
  <c r="AJ30" i="59"/>
  <c r="AJ30" i="60"/>
  <c r="AJ30" i="61"/>
  <c r="AJ37" i="35"/>
  <c r="AJ37" i="36"/>
  <c r="AJ37" i="37"/>
  <c r="AJ37" i="38"/>
  <c r="AJ37" i="39"/>
  <c r="AJ37" i="40"/>
  <c r="AJ37" i="41"/>
  <c r="AJ37" i="42"/>
  <c r="AJ37" i="43"/>
  <c r="AJ37" i="44"/>
  <c r="AJ37" i="45"/>
  <c r="AJ37" i="46"/>
  <c r="AJ37" i="47"/>
  <c r="AJ37" i="48"/>
  <c r="AJ37" i="49"/>
  <c r="AJ37" i="50"/>
  <c r="AJ37" i="51"/>
  <c r="AJ37" i="52"/>
  <c r="AJ37" i="53"/>
  <c r="AJ37" i="54"/>
  <c r="AJ37" i="55"/>
  <c r="AJ37" i="56"/>
  <c r="AJ37" i="57"/>
  <c r="AJ37" i="22"/>
  <c r="AJ37" i="23"/>
  <c r="AJ37" i="24"/>
  <c r="AJ37" i="25"/>
  <c r="AJ37" i="26"/>
  <c r="AJ37" i="27"/>
  <c r="AJ37" i="28"/>
  <c r="AJ37" i="29"/>
  <c r="AJ37" i="30"/>
  <c r="AJ37" i="31"/>
  <c r="AJ37" i="32"/>
  <c r="AJ37" i="33"/>
  <c r="AJ37" i="16"/>
  <c r="AJ37" i="17"/>
  <c r="AJ37" i="18"/>
  <c r="AJ37" i="19"/>
  <c r="AJ37" i="20"/>
  <c r="AJ37" i="21"/>
  <c r="AJ37" i="1"/>
  <c r="AJ37" i="7"/>
  <c r="AJ37" i="8"/>
  <c r="AJ37" i="9"/>
  <c r="AJ37" i="11"/>
  <c r="AJ37" i="10"/>
  <c r="AJ37" i="58"/>
  <c r="AJ37" i="59"/>
  <c r="AJ37" i="60"/>
  <c r="AJ37" i="61"/>
  <c r="AJ41" i="61"/>
  <c r="AJ41" i="60"/>
  <c r="AJ41" i="59"/>
  <c r="AJ41" i="58"/>
  <c r="AJ41" i="10"/>
  <c r="AJ41" i="11"/>
  <c r="AJ41" i="9"/>
  <c r="AJ41" i="8"/>
  <c r="AJ41" i="7"/>
  <c r="AJ41" i="1"/>
  <c r="AJ41" i="21"/>
  <c r="AJ41" i="20"/>
  <c r="AJ41" i="19"/>
  <c r="AJ41" i="18"/>
  <c r="AJ41" i="17"/>
  <c r="AJ41" i="16"/>
  <c r="AJ41" i="33"/>
  <c r="AJ41" i="32"/>
  <c r="AJ41" i="31"/>
  <c r="AJ41" i="30"/>
  <c r="AJ41" i="29"/>
  <c r="AJ41" i="28"/>
  <c r="AJ41" i="27"/>
  <c r="AJ41" i="26"/>
  <c r="AJ41" i="25"/>
  <c r="AJ41" i="24"/>
  <c r="AJ41" i="23"/>
  <c r="AJ41" i="22"/>
  <c r="U262" i="66" s="1"/>
  <c r="AJ41" i="57"/>
  <c r="U255" i="66" s="1"/>
  <c r="AJ41" i="56"/>
  <c r="U248" i="66" s="1"/>
  <c r="AJ41" i="55"/>
  <c r="U241" i="66" s="1"/>
  <c r="AJ41" i="54"/>
  <c r="U234" i="66" s="1"/>
  <c r="AJ41" i="53"/>
  <c r="U227" i="66" s="1"/>
  <c r="AJ41" i="52"/>
  <c r="U220" i="66" s="1"/>
  <c r="AJ41" i="51"/>
  <c r="U213" i="66" s="1"/>
  <c r="AJ41" i="50"/>
  <c r="U206" i="66" s="1"/>
  <c r="AJ41" i="49"/>
  <c r="U199" i="66" s="1"/>
  <c r="AJ41" i="48"/>
  <c r="U192" i="66" s="1"/>
  <c r="AJ41" i="47"/>
  <c r="U185" i="66" s="1"/>
  <c r="AJ41" i="46"/>
  <c r="U178" i="66" s="1"/>
  <c r="AJ41" i="45"/>
  <c r="U171" i="66" s="1"/>
  <c r="AJ41" i="44"/>
  <c r="U164" i="66" s="1"/>
  <c r="AJ41" i="43"/>
  <c r="U157" i="66" s="1"/>
  <c r="AJ41" i="42"/>
  <c r="U150" i="66" s="1"/>
  <c r="AJ41" i="41"/>
  <c r="U143" i="66" s="1"/>
  <c r="AJ41" i="40"/>
  <c r="U136" i="66" s="1"/>
  <c r="AJ41" i="39"/>
  <c r="U129" i="66" s="1"/>
  <c r="AJ41" i="38"/>
  <c r="U122" i="66" s="1"/>
  <c r="AJ41" i="37"/>
  <c r="U115" i="66" s="1"/>
  <c r="AJ41" i="36"/>
  <c r="U108" i="66" s="1"/>
  <c r="AJ41" i="35"/>
  <c r="U101" i="66" s="1"/>
  <c r="AA86" i="34"/>
  <c r="U94" i="66" l="1"/>
  <c r="Q42" i="69"/>
  <c r="R40" i="69" s="1"/>
  <c r="BF43" i="68"/>
  <c r="BF12" i="68"/>
  <c r="BF19" i="68"/>
  <c r="H43" i="69"/>
  <c r="I43" i="69"/>
  <c r="O43" i="69"/>
  <c r="J43" i="69"/>
  <c r="P43" i="69"/>
  <c r="N43" i="69"/>
  <c r="E43" i="69"/>
  <c r="G43" i="69"/>
  <c r="Q18" i="69"/>
  <c r="R13" i="69" s="1"/>
  <c r="M43" i="69"/>
  <c r="D43" i="69"/>
  <c r="Q31" i="69"/>
  <c r="R28" i="69" s="1"/>
  <c r="L43" i="69"/>
  <c r="F43" i="69"/>
  <c r="Q38" i="69"/>
  <c r="R32" i="69" s="1"/>
  <c r="K43" i="69"/>
  <c r="BE32" i="68"/>
  <c r="BE19" i="68"/>
  <c r="BE43" i="68"/>
  <c r="BF32" i="68"/>
  <c r="BF44" i="68"/>
  <c r="BF42" i="68"/>
  <c r="BF35" i="68"/>
  <c r="BF31" i="68"/>
  <c r="BF27" i="68"/>
  <c r="BF40" i="68"/>
  <c r="BF30" i="68"/>
  <c r="BF37" i="68"/>
  <c r="BF28" i="68"/>
  <c r="BF38" i="68"/>
  <c r="BF14" i="68"/>
  <c r="BF16" i="68"/>
  <c r="BF41" i="68"/>
  <c r="BF13" i="68"/>
  <c r="BF24" i="68"/>
  <c r="BF17" i="68"/>
  <c r="BF21" i="68"/>
  <c r="BF29" i="68"/>
  <c r="BF23" i="68"/>
  <c r="BF26" i="68"/>
  <c r="BF36" i="68"/>
  <c r="BF33" i="68"/>
  <c r="BF18" i="68"/>
  <c r="BF34" i="68"/>
  <c r="BF22" i="68"/>
  <c r="BF15" i="68"/>
  <c r="BF20" i="68"/>
  <c r="BF25" i="68"/>
  <c r="BF39" i="68"/>
  <c r="BE39" i="68"/>
  <c r="AJ11" i="61"/>
  <c r="AJ17" i="61" s="1"/>
  <c r="AJ14" i="34"/>
  <c r="AJ16" i="34"/>
  <c r="AJ20" i="34"/>
  <c r="AJ29" i="34"/>
  <c r="AJ22" i="34"/>
  <c r="AJ32" i="34"/>
  <c r="AJ37" i="34" s="1"/>
  <c r="AJ26" i="34"/>
  <c r="AJ19" i="34"/>
  <c r="AJ23" i="34"/>
  <c r="AJ12" i="34"/>
  <c r="AJ15" i="34"/>
  <c r="AA86" i="35"/>
  <c r="AA86" i="36"/>
  <c r="AA86" i="37"/>
  <c r="AA86" i="38"/>
  <c r="AA86" i="39"/>
  <c r="AA86" i="40"/>
  <c r="AA86" i="41"/>
  <c r="AA86" i="42"/>
  <c r="AA86" i="43"/>
  <c r="AA86" i="44"/>
  <c r="AA86" i="45"/>
  <c r="AA86" i="46"/>
  <c r="AA86" i="47"/>
  <c r="AA86" i="48"/>
  <c r="AA86" i="49"/>
  <c r="AA86" i="50"/>
  <c r="AA86" i="51"/>
  <c r="AA86" i="52"/>
  <c r="AA86" i="53"/>
  <c r="AA86" i="54"/>
  <c r="AA86" i="55"/>
  <c r="AA86" i="56"/>
  <c r="AA86" i="57"/>
  <c r="AA86" i="22"/>
  <c r="AA86" i="23"/>
  <c r="AA86" i="24"/>
  <c r="AA86" i="25"/>
  <c r="AA86" i="26"/>
  <c r="AA86" i="27"/>
  <c r="AA86" i="28"/>
  <c r="AA86" i="29"/>
  <c r="AA86" i="30"/>
  <c r="AA86" i="31"/>
  <c r="AA86" i="32"/>
  <c r="AA86" i="33"/>
  <c r="AA86" i="16"/>
  <c r="AA86" i="17"/>
  <c r="AA86" i="18"/>
  <c r="AA86" i="19"/>
  <c r="AA86" i="20"/>
  <c r="AA86" i="21"/>
  <c r="AA86" i="1"/>
  <c r="AA86" i="7"/>
  <c r="AA86" i="8"/>
  <c r="AA86" i="9"/>
  <c r="AA86" i="11"/>
  <c r="AA86" i="10"/>
  <c r="AA86" i="58"/>
  <c r="AA86" i="59"/>
  <c r="AA86" i="60"/>
  <c r="AA86" i="61"/>
  <c r="AF39" i="35"/>
  <c r="AF40" i="35"/>
  <c r="AF39" i="36"/>
  <c r="AF40" i="36"/>
  <c r="AF39" i="37"/>
  <c r="AF40" i="37"/>
  <c r="AF39" i="38"/>
  <c r="AF40" i="38"/>
  <c r="AF39" i="39"/>
  <c r="AF40" i="39"/>
  <c r="AF39" i="40"/>
  <c r="AF40" i="40"/>
  <c r="AF39" i="41"/>
  <c r="AF40" i="41"/>
  <c r="AF39" i="42"/>
  <c r="AF40" i="42"/>
  <c r="AF39" i="43"/>
  <c r="AF40" i="43"/>
  <c r="AF39" i="44"/>
  <c r="AF40" i="44"/>
  <c r="AF39" i="45"/>
  <c r="AF40" i="45"/>
  <c r="AF39" i="46"/>
  <c r="AF40" i="46"/>
  <c r="AF39" i="47"/>
  <c r="AF40" i="47"/>
  <c r="AF39" i="48"/>
  <c r="AF40" i="48"/>
  <c r="AF39" i="49"/>
  <c r="AF40" i="49"/>
  <c r="AF39" i="50"/>
  <c r="AF40" i="50"/>
  <c r="AF39" i="51"/>
  <c r="AF40" i="51"/>
  <c r="AF39" i="52"/>
  <c r="AF40" i="52"/>
  <c r="AF39" i="53"/>
  <c r="AF40" i="53"/>
  <c r="AF39" i="54"/>
  <c r="AF40" i="54"/>
  <c r="AF39" i="55"/>
  <c r="AF40" i="55"/>
  <c r="AF39" i="56"/>
  <c r="AF40" i="56"/>
  <c r="AF39" i="57"/>
  <c r="AF40" i="57"/>
  <c r="AF39" i="22"/>
  <c r="AF40" i="22"/>
  <c r="AF39" i="23"/>
  <c r="AF40" i="23"/>
  <c r="AF39" i="24"/>
  <c r="AF40" i="24"/>
  <c r="AF39" i="25"/>
  <c r="AF40" i="25"/>
  <c r="AF39" i="26"/>
  <c r="AF40" i="26"/>
  <c r="AF39" i="27"/>
  <c r="AF40" i="27"/>
  <c r="AF39" i="28"/>
  <c r="AF40" i="28"/>
  <c r="AF39" i="29"/>
  <c r="AF40" i="29"/>
  <c r="AF39" i="30"/>
  <c r="AF40" i="30"/>
  <c r="AF39" i="31"/>
  <c r="AF40" i="31"/>
  <c r="AF39" i="32"/>
  <c r="AF40" i="32"/>
  <c r="AF39" i="33"/>
  <c r="AF40" i="33"/>
  <c r="AF39" i="16"/>
  <c r="AF40" i="16"/>
  <c r="AF39" i="17"/>
  <c r="AF40" i="17"/>
  <c r="AF39" i="18"/>
  <c r="AF40" i="18"/>
  <c r="AF39" i="19"/>
  <c r="AF40" i="19"/>
  <c r="AF39" i="20"/>
  <c r="AF40" i="20"/>
  <c r="AF39" i="21"/>
  <c r="AF40" i="21"/>
  <c r="AF39" i="1"/>
  <c r="AF40" i="1"/>
  <c r="AF39" i="7"/>
  <c r="AF40" i="7"/>
  <c r="AF39" i="8"/>
  <c r="AF40" i="8"/>
  <c r="AF39" i="9"/>
  <c r="AF40" i="9"/>
  <c r="AF39" i="11"/>
  <c r="AF40" i="11"/>
  <c r="AF39" i="10"/>
  <c r="AF40" i="10"/>
  <c r="AF39" i="58"/>
  <c r="AF40" i="58"/>
  <c r="AF39" i="59"/>
  <c r="AF40" i="59"/>
  <c r="AF39" i="60"/>
  <c r="AF40" i="60"/>
  <c r="AF39" i="61"/>
  <c r="AF40" i="61"/>
  <c r="AF39" i="34"/>
  <c r="AL39" i="34" s="1"/>
  <c r="AF40" i="34"/>
  <c r="AL40" i="34" s="1"/>
  <c r="AF38" i="35"/>
  <c r="AF38" i="36"/>
  <c r="AF38" i="37"/>
  <c r="AF38" i="38"/>
  <c r="AF38" i="39"/>
  <c r="AF38" i="40"/>
  <c r="AF38" i="41"/>
  <c r="AF38" i="42"/>
  <c r="AF38" i="43"/>
  <c r="AF38" i="44"/>
  <c r="AF38" i="45"/>
  <c r="AF38" i="46"/>
  <c r="AF38" i="47"/>
  <c r="AF38" i="48"/>
  <c r="AF38" i="49"/>
  <c r="AF38" i="50"/>
  <c r="AF38" i="51"/>
  <c r="AF38" i="52"/>
  <c r="AF38" i="53"/>
  <c r="AF38" i="54"/>
  <c r="AF38" i="55"/>
  <c r="AF38" i="56"/>
  <c r="AF38" i="57"/>
  <c r="AF38" i="22"/>
  <c r="AF38" i="23"/>
  <c r="AF38" i="24"/>
  <c r="AF38" i="25"/>
  <c r="AF38" i="26"/>
  <c r="AF38" i="27"/>
  <c r="AF38" i="28"/>
  <c r="AF38" i="29"/>
  <c r="AF38" i="30"/>
  <c r="AF38" i="31"/>
  <c r="AF38" i="32"/>
  <c r="AF38" i="33"/>
  <c r="AF38" i="16"/>
  <c r="AF38" i="17"/>
  <c r="AF38" i="18"/>
  <c r="AF38" i="19"/>
  <c r="AF38" i="20"/>
  <c r="AF38" i="21"/>
  <c r="AF38" i="1"/>
  <c r="AF38" i="7"/>
  <c r="AF38" i="8"/>
  <c r="AF38" i="9"/>
  <c r="AF38" i="11"/>
  <c r="AF38" i="10"/>
  <c r="AF38" i="58"/>
  <c r="AF38" i="59"/>
  <c r="AF38" i="60"/>
  <c r="AF38" i="61"/>
  <c r="AF38" i="34"/>
  <c r="AF36" i="35"/>
  <c r="AF36" i="36"/>
  <c r="AF36" i="37"/>
  <c r="AF36" i="38"/>
  <c r="AF36" i="39"/>
  <c r="AF36" i="40"/>
  <c r="AF36" i="41"/>
  <c r="AF36" i="42"/>
  <c r="AF36" i="43"/>
  <c r="AF36" i="44"/>
  <c r="AF36" i="45"/>
  <c r="AF36" i="46"/>
  <c r="AF36" i="47"/>
  <c r="AF36" i="48"/>
  <c r="AF36" i="49"/>
  <c r="AF36" i="50"/>
  <c r="AF36" i="51"/>
  <c r="AF36" i="52"/>
  <c r="AF36" i="53"/>
  <c r="AF36" i="54"/>
  <c r="AF36" i="55"/>
  <c r="AF36" i="56"/>
  <c r="AF36" i="57"/>
  <c r="AF36" i="22"/>
  <c r="AF36" i="23"/>
  <c r="AF36" i="24"/>
  <c r="AF36" i="25"/>
  <c r="AF36" i="26"/>
  <c r="AF36" i="27"/>
  <c r="AF36" i="28"/>
  <c r="AF36" i="29"/>
  <c r="AF36" i="30"/>
  <c r="AF36" i="31"/>
  <c r="AF36" i="32"/>
  <c r="AF36" i="33"/>
  <c r="AF36" i="16"/>
  <c r="AF36" i="17"/>
  <c r="AF36" i="18"/>
  <c r="AF36" i="19"/>
  <c r="AF36" i="20"/>
  <c r="AF36" i="21"/>
  <c r="AF36" i="1"/>
  <c r="AF36" i="7"/>
  <c r="AF36" i="8"/>
  <c r="AF36" i="9"/>
  <c r="AF36" i="11"/>
  <c r="AF36" i="10"/>
  <c r="AF36" i="58"/>
  <c r="AF36" i="59"/>
  <c r="AF36" i="60"/>
  <c r="AF36" i="61"/>
  <c r="AF36" i="34"/>
  <c r="AF32" i="35"/>
  <c r="AF33" i="35"/>
  <c r="AF34" i="35"/>
  <c r="AF35" i="35"/>
  <c r="AF32" i="36"/>
  <c r="AF33" i="36"/>
  <c r="AF34" i="36"/>
  <c r="AF35" i="36"/>
  <c r="AF32" i="37"/>
  <c r="AF33" i="37"/>
  <c r="AF34" i="37"/>
  <c r="AF35" i="37"/>
  <c r="AF32" i="38"/>
  <c r="AF33" i="38"/>
  <c r="AF34" i="38"/>
  <c r="AF35" i="38"/>
  <c r="AF32" i="39"/>
  <c r="AF33" i="39"/>
  <c r="AF34" i="39"/>
  <c r="AF35" i="39"/>
  <c r="AF32" i="40"/>
  <c r="AF33" i="40"/>
  <c r="AF34" i="40"/>
  <c r="AF35" i="40"/>
  <c r="AF32" i="41"/>
  <c r="AF33" i="41"/>
  <c r="AF34" i="41"/>
  <c r="AF35" i="41"/>
  <c r="AF32" i="42"/>
  <c r="AF33" i="42"/>
  <c r="AF34" i="42"/>
  <c r="AF35" i="42"/>
  <c r="AF32" i="43"/>
  <c r="AF33" i="43"/>
  <c r="AF34" i="43"/>
  <c r="AF35" i="43"/>
  <c r="AF32" i="44"/>
  <c r="AF33" i="44"/>
  <c r="AF34" i="44"/>
  <c r="AF35" i="44"/>
  <c r="AF32" i="45"/>
  <c r="AF33" i="45"/>
  <c r="AF34" i="45"/>
  <c r="AF35" i="45"/>
  <c r="AF32" i="46"/>
  <c r="AF33" i="46"/>
  <c r="AF34" i="46"/>
  <c r="AF35" i="46"/>
  <c r="AF32" i="47"/>
  <c r="AF33" i="47"/>
  <c r="AF34" i="47"/>
  <c r="AF35" i="47"/>
  <c r="AF32" i="48"/>
  <c r="AF33" i="48"/>
  <c r="AF34" i="48"/>
  <c r="AF35" i="48"/>
  <c r="AF32" i="49"/>
  <c r="AF33" i="49"/>
  <c r="AF34" i="49"/>
  <c r="AF35" i="49"/>
  <c r="AF32" i="50"/>
  <c r="AF33" i="50"/>
  <c r="AF34" i="50"/>
  <c r="AF35" i="50"/>
  <c r="AF32" i="51"/>
  <c r="AF33" i="51"/>
  <c r="AF34" i="51"/>
  <c r="AF35" i="51"/>
  <c r="AF32" i="52"/>
  <c r="AF33" i="52"/>
  <c r="AF34" i="52"/>
  <c r="AF35" i="52"/>
  <c r="AF32" i="53"/>
  <c r="AF33" i="53"/>
  <c r="AF34" i="53"/>
  <c r="AF35" i="53"/>
  <c r="AF32" i="54"/>
  <c r="AF33" i="54"/>
  <c r="AF34" i="54"/>
  <c r="AF35" i="54"/>
  <c r="AF32" i="55"/>
  <c r="AF33" i="55"/>
  <c r="AF34" i="55"/>
  <c r="AF35" i="55"/>
  <c r="AF32" i="56"/>
  <c r="AF33" i="56"/>
  <c r="AF34" i="56"/>
  <c r="AF35" i="56"/>
  <c r="AF32" i="57"/>
  <c r="AF33" i="57"/>
  <c r="AF34" i="57"/>
  <c r="AF35" i="57"/>
  <c r="AF32" i="22"/>
  <c r="AF33" i="22"/>
  <c r="AF34" i="22"/>
  <c r="AF35" i="22"/>
  <c r="AF32" i="23"/>
  <c r="AF33" i="23"/>
  <c r="AF34" i="23"/>
  <c r="AF35" i="23"/>
  <c r="AF32" i="24"/>
  <c r="AF33" i="24"/>
  <c r="AF34" i="24"/>
  <c r="AF35" i="24"/>
  <c r="AF32" i="25"/>
  <c r="AF33" i="25"/>
  <c r="AF34" i="25"/>
  <c r="AF35" i="25"/>
  <c r="AF32" i="26"/>
  <c r="AF33" i="26"/>
  <c r="AF34" i="26"/>
  <c r="AF35" i="26"/>
  <c r="AF32" i="27"/>
  <c r="AF33" i="27"/>
  <c r="AF34" i="27"/>
  <c r="AF35" i="27"/>
  <c r="AF32" i="28"/>
  <c r="AF33" i="28"/>
  <c r="AF34" i="28"/>
  <c r="AF35" i="28"/>
  <c r="AF32" i="29"/>
  <c r="AF33" i="29"/>
  <c r="AF34" i="29"/>
  <c r="AF35" i="29"/>
  <c r="AF32" i="30"/>
  <c r="AF33" i="30"/>
  <c r="AF34" i="30"/>
  <c r="AF35" i="30"/>
  <c r="AF32" i="31"/>
  <c r="AF33" i="31"/>
  <c r="AF34" i="31"/>
  <c r="AF35" i="31"/>
  <c r="AF32" i="32"/>
  <c r="AF33" i="32"/>
  <c r="AF34" i="32"/>
  <c r="AF35" i="32"/>
  <c r="AF32" i="33"/>
  <c r="AF33" i="33"/>
  <c r="AF34" i="33"/>
  <c r="AF35" i="33"/>
  <c r="AF32" i="16"/>
  <c r="AF33" i="16"/>
  <c r="AF34" i="16"/>
  <c r="AF35" i="16"/>
  <c r="AF32" i="17"/>
  <c r="AF33" i="17"/>
  <c r="AF34" i="17"/>
  <c r="AF35" i="17"/>
  <c r="AF32" i="18"/>
  <c r="AF33" i="18"/>
  <c r="AF34" i="18"/>
  <c r="AF35" i="18"/>
  <c r="AF32" i="19"/>
  <c r="AF33" i="19"/>
  <c r="AF34" i="19"/>
  <c r="AF35" i="19"/>
  <c r="AF32" i="20"/>
  <c r="AF33" i="20"/>
  <c r="AF34" i="20"/>
  <c r="AF35" i="20"/>
  <c r="AF32" i="21"/>
  <c r="AF33" i="21"/>
  <c r="AF34" i="21"/>
  <c r="AF35" i="21"/>
  <c r="AF32" i="1"/>
  <c r="AF33" i="1"/>
  <c r="AF34" i="1"/>
  <c r="AF35" i="1"/>
  <c r="AF32" i="7"/>
  <c r="AF33" i="7"/>
  <c r="AF34" i="7"/>
  <c r="AF35" i="7"/>
  <c r="AF32" i="8"/>
  <c r="AF33" i="8"/>
  <c r="AF34" i="8"/>
  <c r="AF35" i="8"/>
  <c r="AF32" i="9"/>
  <c r="AF33" i="9"/>
  <c r="AF34" i="9"/>
  <c r="AF35" i="9"/>
  <c r="AF32" i="11"/>
  <c r="AF33" i="11"/>
  <c r="AF34" i="11"/>
  <c r="AF35" i="11"/>
  <c r="AF32" i="10"/>
  <c r="AF33" i="10"/>
  <c r="AF34" i="10"/>
  <c r="AF35" i="10"/>
  <c r="AF32" i="58"/>
  <c r="AF33" i="58"/>
  <c r="AF34" i="58"/>
  <c r="AF35" i="58"/>
  <c r="AF32" i="59"/>
  <c r="AF33" i="59"/>
  <c r="AF34" i="59"/>
  <c r="AF35" i="59"/>
  <c r="AF32" i="60"/>
  <c r="AF33" i="60"/>
  <c r="AF34" i="60"/>
  <c r="AF35" i="60"/>
  <c r="AF32" i="61"/>
  <c r="AF33" i="61"/>
  <c r="AF34" i="61"/>
  <c r="AF35" i="61"/>
  <c r="AF32" i="34"/>
  <c r="AF33" i="34"/>
  <c r="AL33" i="34" s="1"/>
  <c r="AF34" i="34"/>
  <c r="AL34" i="34" s="1"/>
  <c r="AF35" i="34"/>
  <c r="AL35" i="34" s="1"/>
  <c r="AF31" i="35"/>
  <c r="AF31" i="36"/>
  <c r="AF31" i="37"/>
  <c r="AF31" i="38"/>
  <c r="AF31" i="39"/>
  <c r="AF31" i="40"/>
  <c r="AF31" i="41"/>
  <c r="AF31" i="42"/>
  <c r="AF31" i="43"/>
  <c r="AF31" i="44"/>
  <c r="AF31" i="45"/>
  <c r="AF31" i="46"/>
  <c r="AF31" i="47"/>
  <c r="AF31" i="48"/>
  <c r="AF31" i="49"/>
  <c r="AF31" i="50"/>
  <c r="AF31" i="51"/>
  <c r="AF31" i="52"/>
  <c r="AF31" i="53"/>
  <c r="AF31" i="54"/>
  <c r="AF31" i="55"/>
  <c r="AF31" i="56"/>
  <c r="AF31" i="57"/>
  <c r="AF31" i="22"/>
  <c r="AF31" i="23"/>
  <c r="AF31" i="24"/>
  <c r="AF31" i="25"/>
  <c r="AF31" i="26"/>
  <c r="AF31" i="27"/>
  <c r="AF31" i="28"/>
  <c r="AF31" i="29"/>
  <c r="AF31" i="30"/>
  <c r="AF31" i="31"/>
  <c r="AF31" i="32"/>
  <c r="AF31" i="33"/>
  <c r="AF31" i="16"/>
  <c r="AF31" i="17"/>
  <c r="AF31" i="18"/>
  <c r="AF31" i="19"/>
  <c r="AF31" i="20"/>
  <c r="AF31" i="21"/>
  <c r="AF31" i="1"/>
  <c r="AF31" i="7"/>
  <c r="AF31" i="8"/>
  <c r="AF31" i="9"/>
  <c r="AF31" i="11"/>
  <c r="AF31" i="10"/>
  <c r="AF31" i="58"/>
  <c r="AF31" i="59"/>
  <c r="AF31" i="60"/>
  <c r="AF31" i="61"/>
  <c r="AF31" i="34"/>
  <c r="AL19" i="35"/>
  <c r="AM19" i="35" s="1"/>
  <c r="AL23" i="35"/>
  <c r="AM23" i="35" s="1"/>
  <c r="AL26" i="35"/>
  <c r="AM26" i="35" s="1"/>
  <c r="AL29" i="35"/>
  <c r="AM29" i="35" s="1"/>
  <c r="AL19" i="36"/>
  <c r="AM19" i="36" s="1"/>
  <c r="AL23" i="36"/>
  <c r="AM23" i="36" s="1"/>
  <c r="AL26" i="36"/>
  <c r="AM26" i="36" s="1"/>
  <c r="AL29" i="36"/>
  <c r="AM29" i="36" s="1"/>
  <c r="AL19" i="37"/>
  <c r="AM19" i="37" s="1"/>
  <c r="AL23" i="37"/>
  <c r="AM23" i="37" s="1"/>
  <c r="AL26" i="37"/>
  <c r="AM26" i="37" s="1"/>
  <c r="AL29" i="37"/>
  <c r="AM29" i="37" s="1"/>
  <c r="AL19" i="38"/>
  <c r="AM19" i="38" s="1"/>
  <c r="AL23" i="38"/>
  <c r="AM23" i="38" s="1"/>
  <c r="AL26" i="38"/>
  <c r="AM26" i="38" s="1"/>
  <c r="AL29" i="38"/>
  <c r="AM29" i="38" s="1"/>
  <c r="AL19" i="39"/>
  <c r="AM19" i="39" s="1"/>
  <c r="AL23" i="39"/>
  <c r="AM23" i="39" s="1"/>
  <c r="AL26" i="39"/>
  <c r="AM26" i="39" s="1"/>
  <c r="AL29" i="39"/>
  <c r="AM29" i="39" s="1"/>
  <c r="AL19" i="40"/>
  <c r="AM19" i="40" s="1"/>
  <c r="AL23" i="40"/>
  <c r="AM23" i="40" s="1"/>
  <c r="AL26" i="40"/>
  <c r="AM26" i="40" s="1"/>
  <c r="AL29" i="40"/>
  <c r="AM29" i="40" s="1"/>
  <c r="AL19" i="41"/>
  <c r="AM19" i="41" s="1"/>
  <c r="AL23" i="41"/>
  <c r="AM23" i="41" s="1"/>
  <c r="AL26" i="41"/>
  <c r="AM26" i="41" s="1"/>
  <c r="AL29" i="41"/>
  <c r="AM29" i="41" s="1"/>
  <c r="AL19" i="42"/>
  <c r="AM19" i="42" s="1"/>
  <c r="AL23" i="42"/>
  <c r="AM23" i="42" s="1"/>
  <c r="AL26" i="42"/>
  <c r="AM26" i="42" s="1"/>
  <c r="AL29" i="42"/>
  <c r="AM29" i="42" s="1"/>
  <c r="AL19" i="43"/>
  <c r="AM19" i="43" s="1"/>
  <c r="AL23" i="43"/>
  <c r="AM23" i="43" s="1"/>
  <c r="AL26" i="43"/>
  <c r="AM26" i="43" s="1"/>
  <c r="AL29" i="43"/>
  <c r="AM29" i="43" s="1"/>
  <c r="AL19" i="44"/>
  <c r="AM19" i="44" s="1"/>
  <c r="AL23" i="44"/>
  <c r="AM23" i="44" s="1"/>
  <c r="AL26" i="44"/>
  <c r="AM26" i="44" s="1"/>
  <c r="AL29" i="44"/>
  <c r="AM29" i="44" s="1"/>
  <c r="AL19" i="45"/>
  <c r="AM19" i="45" s="1"/>
  <c r="AL23" i="45"/>
  <c r="AM23" i="45" s="1"/>
  <c r="AL26" i="45"/>
  <c r="AM26" i="45" s="1"/>
  <c r="AL29" i="45"/>
  <c r="AM29" i="45" s="1"/>
  <c r="AL19" i="46"/>
  <c r="AM19" i="46" s="1"/>
  <c r="AL23" i="46"/>
  <c r="AM23" i="46" s="1"/>
  <c r="AL26" i="46"/>
  <c r="AM26" i="46" s="1"/>
  <c r="AL29" i="46"/>
  <c r="AM29" i="46" s="1"/>
  <c r="AL19" i="47"/>
  <c r="AM19" i="47" s="1"/>
  <c r="AL23" i="47"/>
  <c r="AM23" i="47" s="1"/>
  <c r="AL26" i="47"/>
  <c r="AM26" i="47" s="1"/>
  <c r="AL29" i="47"/>
  <c r="AM29" i="47" s="1"/>
  <c r="AL19" i="48"/>
  <c r="AM19" i="48" s="1"/>
  <c r="AL23" i="48"/>
  <c r="AM23" i="48" s="1"/>
  <c r="AL26" i="48"/>
  <c r="AM26" i="48" s="1"/>
  <c r="AL29" i="48"/>
  <c r="AM29" i="48" s="1"/>
  <c r="AL19" i="49"/>
  <c r="AM19" i="49" s="1"/>
  <c r="AL23" i="49"/>
  <c r="AM23" i="49" s="1"/>
  <c r="AL26" i="49"/>
  <c r="AM26" i="49" s="1"/>
  <c r="AL29" i="49"/>
  <c r="AM29" i="49" s="1"/>
  <c r="AL19" i="50"/>
  <c r="AM19" i="50" s="1"/>
  <c r="AL23" i="50"/>
  <c r="AM23" i="50" s="1"/>
  <c r="AL26" i="50"/>
  <c r="AM26" i="50" s="1"/>
  <c r="AL29" i="50"/>
  <c r="AM29" i="50" s="1"/>
  <c r="AL19" i="51"/>
  <c r="AM19" i="51" s="1"/>
  <c r="AL23" i="51"/>
  <c r="AM23" i="51" s="1"/>
  <c r="AL26" i="51"/>
  <c r="AM26" i="51" s="1"/>
  <c r="AL29" i="51"/>
  <c r="AM29" i="51" s="1"/>
  <c r="AL19" i="52"/>
  <c r="AM19" i="52" s="1"/>
  <c r="AL23" i="52"/>
  <c r="AM23" i="52" s="1"/>
  <c r="AL26" i="52"/>
  <c r="AM26" i="52" s="1"/>
  <c r="AL29" i="52"/>
  <c r="AM29" i="52" s="1"/>
  <c r="AL19" i="53"/>
  <c r="AM19" i="53" s="1"/>
  <c r="AL23" i="53"/>
  <c r="AM23" i="53" s="1"/>
  <c r="AL26" i="53"/>
  <c r="AM26" i="53" s="1"/>
  <c r="AL29" i="53"/>
  <c r="AM29" i="53" s="1"/>
  <c r="AL19" i="54"/>
  <c r="AM19" i="54" s="1"/>
  <c r="AL23" i="54"/>
  <c r="AM23" i="54" s="1"/>
  <c r="AL26" i="54"/>
  <c r="AM26" i="54" s="1"/>
  <c r="AL29" i="54"/>
  <c r="AM29" i="54" s="1"/>
  <c r="AL19" i="55"/>
  <c r="AM19" i="55" s="1"/>
  <c r="AL23" i="55"/>
  <c r="AM23" i="55" s="1"/>
  <c r="AL26" i="55"/>
  <c r="AM26" i="55" s="1"/>
  <c r="AL29" i="55"/>
  <c r="AM29" i="55" s="1"/>
  <c r="AL19" i="56"/>
  <c r="AM19" i="56" s="1"/>
  <c r="AL23" i="56"/>
  <c r="AM23" i="56" s="1"/>
  <c r="AL26" i="56"/>
  <c r="AM26" i="56" s="1"/>
  <c r="AL29" i="56"/>
  <c r="AM29" i="56" s="1"/>
  <c r="AL19" i="57"/>
  <c r="AM19" i="57" s="1"/>
  <c r="AL23" i="57"/>
  <c r="AM23" i="57" s="1"/>
  <c r="AL26" i="57"/>
  <c r="AM26" i="57" s="1"/>
  <c r="AL29" i="57"/>
  <c r="AM29" i="57" s="1"/>
  <c r="AL19" i="22"/>
  <c r="AM19" i="22" s="1"/>
  <c r="AL23" i="22"/>
  <c r="AM23" i="22" s="1"/>
  <c r="AL26" i="22"/>
  <c r="AM26" i="22" s="1"/>
  <c r="AL29" i="22"/>
  <c r="AM29" i="22" s="1"/>
  <c r="AL19" i="23"/>
  <c r="AM19" i="23" s="1"/>
  <c r="AL23" i="23"/>
  <c r="AM23" i="23" s="1"/>
  <c r="AL26" i="23"/>
  <c r="AM26" i="23" s="1"/>
  <c r="AL29" i="23"/>
  <c r="AM29" i="23" s="1"/>
  <c r="AL19" i="24"/>
  <c r="AM19" i="24" s="1"/>
  <c r="AL23" i="24"/>
  <c r="AM23" i="24" s="1"/>
  <c r="AL26" i="24"/>
  <c r="AM26" i="24" s="1"/>
  <c r="AL29" i="24"/>
  <c r="AM29" i="24" s="1"/>
  <c r="AL19" i="25"/>
  <c r="AM19" i="25" s="1"/>
  <c r="AL23" i="25"/>
  <c r="AM23" i="25" s="1"/>
  <c r="AL26" i="25"/>
  <c r="AM26" i="25" s="1"/>
  <c r="AL29" i="25"/>
  <c r="AM29" i="25" s="1"/>
  <c r="AL19" i="26"/>
  <c r="AM19" i="26" s="1"/>
  <c r="AL23" i="26"/>
  <c r="AM23" i="26" s="1"/>
  <c r="AL26" i="26"/>
  <c r="AM26" i="26" s="1"/>
  <c r="AL29" i="26"/>
  <c r="AM29" i="26" s="1"/>
  <c r="AL19" i="27"/>
  <c r="AM19" i="27" s="1"/>
  <c r="AL23" i="27"/>
  <c r="AM23" i="27" s="1"/>
  <c r="AL26" i="27"/>
  <c r="AM26" i="27" s="1"/>
  <c r="AL29" i="27"/>
  <c r="AM29" i="27" s="1"/>
  <c r="AL19" i="28"/>
  <c r="AM19" i="28" s="1"/>
  <c r="AL23" i="28"/>
  <c r="AM23" i="28" s="1"/>
  <c r="AL26" i="28"/>
  <c r="AM26" i="28" s="1"/>
  <c r="AL29" i="28"/>
  <c r="AM29" i="28" s="1"/>
  <c r="AL19" i="29"/>
  <c r="AM19" i="29" s="1"/>
  <c r="AL23" i="29"/>
  <c r="AM23" i="29" s="1"/>
  <c r="AL26" i="29"/>
  <c r="AM26" i="29" s="1"/>
  <c r="AL29" i="29"/>
  <c r="AM29" i="29" s="1"/>
  <c r="AL19" i="30"/>
  <c r="AM19" i="30" s="1"/>
  <c r="AL23" i="30"/>
  <c r="AM23" i="30" s="1"/>
  <c r="AL26" i="30"/>
  <c r="AM26" i="30" s="1"/>
  <c r="AL29" i="30"/>
  <c r="AM29" i="30" s="1"/>
  <c r="AL19" i="31"/>
  <c r="AM19" i="31" s="1"/>
  <c r="AL23" i="31"/>
  <c r="AM23" i="31" s="1"/>
  <c r="AL26" i="31"/>
  <c r="AM26" i="31" s="1"/>
  <c r="AL29" i="31"/>
  <c r="AM29" i="31" s="1"/>
  <c r="AL19" i="32"/>
  <c r="AM19" i="32" s="1"/>
  <c r="AL23" i="32"/>
  <c r="AM23" i="32" s="1"/>
  <c r="AL26" i="32"/>
  <c r="AM26" i="32" s="1"/>
  <c r="AL29" i="32"/>
  <c r="AM29" i="32" s="1"/>
  <c r="AL19" i="33"/>
  <c r="AM19" i="33" s="1"/>
  <c r="AL23" i="33"/>
  <c r="AM23" i="33" s="1"/>
  <c r="AL26" i="33"/>
  <c r="AM26" i="33" s="1"/>
  <c r="AL29" i="33"/>
  <c r="AM29" i="33" s="1"/>
  <c r="AL19" i="16"/>
  <c r="AM19" i="16" s="1"/>
  <c r="AL23" i="16"/>
  <c r="AM23" i="16" s="1"/>
  <c r="AL26" i="16"/>
  <c r="AM26" i="16" s="1"/>
  <c r="AL29" i="16"/>
  <c r="AM29" i="16" s="1"/>
  <c r="AL19" i="17"/>
  <c r="AM19" i="17" s="1"/>
  <c r="AL23" i="17"/>
  <c r="AM23" i="17" s="1"/>
  <c r="AL26" i="17"/>
  <c r="AM26" i="17" s="1"/>
  <c r="AL29" i="17"/>
  <c r="AM29" i="17" s="1"/>
  <c r="AL19" i="18"/>
  <c r="AM19" i="18" s="1"/>
  <c r="AL23" i="18"/>
  <c r="AM23" i="18" s="1"/>
  <c r="AL26" i="18"/>
  <c r="AM26" i="18" s="1"/>
  <c r="AL29" i="18"/>
  <c r="AM29" i="18" s="1"/>
  <c r="AL19" i="19"/>
  <c r="AM19" i="19" s="1"/>
  <c r="AL23" i="19"/>
  <c r="AM23" i="19" s="1"/>
  <c r="AL26" i="19"/>
  <c r="AM26" i="19" s="1"/>
  <c r="AL29" i="19"/>
  <c r="AM29" i="19" s="1"/>
  <c r="AL19" i="20"/>
  <c r="AM19" i="20" s="1"/>
  <c r="AL23" i="20"/>
  <c r="AM23" i="20" s="1"/>
  <c r="AL26" i="20"/>
  <c r="AM26" i="20" s="1"/>
  <c r="AL29" i="20"/>
  <c r="AM29" i="20" s="1"/>
  <c r="AL19" i="21"/>
  <c r="AM19" i="21" s="1"/>
  <c r="AL23" i="21"/>
  <c r="AM23" i="21" s="1"/>
  <c r="AL26" i="21"/>
  <c r="AM26" i="21" s="1"/>
  <c r="AL29" i="21"/>
  <c r="AM29" i="21" s="1"/>
  <c r="AL19" i="1"/>
  <c r="AM19" i="1" s="1"/>
  <c r="AL23" i="1"/>
  <c r="AM23" i="1" s="1"/>
  <c r="AL26" i="1"/>
  <c r="AM26" i="1" s="1"/>
  <c r="AL29" i="1"/>
  <c r="AM29" i="1" s="1"/>
  <c r="AL19" i="7"/>
  <c r="AM19" i="7" s="1"/>
  <c r="AL23" i="7"/>
  <c r="AM23" i="7" s="1"/>
  <c r="AL26" i="7"/>
  <c r="AM26" i="7" s="1"/>
  <c r="AL29" i="7"/>
  <c r="AM29" i="7" s="1"/>
  <c r="AL19" i="8"/>
  <c r="AM19" i="8" s="1"/>
  <c r="AL23" i="8"/>
  <c r="AM23" i="8" s="1"/>
  <c r="AL26" i="8"/>
  <c r="AM26" i="8" s="1"/>
  <c r="AL29" i="8"/>
  <c r="AM29" i="8" s="1"/>
  <c r="AL19" i="9"/>
  <c r="AM19" i="9" s="1"/>
  <c r="AL23" i="9"/>
  <c r="AM23" i="9" s="1"/>
  <c r="AL26" i="9"/>
  <c r="AM26" i="9" s="1"/>
  <c r="AL29" i="9"/>
  <c r="AM29" i="9" s="1"/>
  <c r="AL19" i="11"/>
  <c r="AM19" i="11" s="1"/>
  <c r="AL23" i="11"/>
  <c r="AM23" i="11" s="1"/>
  <c r="AL26" i="11"/>
  <c r="AM26" i="11" s="1"/>
  <c r="AL29" i="11"/>
  <c r="AM29" i="11" s="1"/>
  <c r="AL19" i="10"/>
  <c r="AM19" i="10" s="1"/>
  <c r="AL23" i="10"/>
  <c r="AM23" i="10" s="1"/>
  <c r="AL26" i="10"/>
  <c r="AM26" i="10" s="1"/>
  <c r="AL29" i="10"/>
  <c r="AM29" i="10" s="1"/>
  <c r="AL19" i="58"/>
  <c r="AM19" i="58" s="1"/>
  <c r="AL23" i="58"/>
  <c r="AM23" i="58" s="1"/>
  <c r="AL26" i="58"/>
  <c r="AM26" i="58" s="1"/>
  <c r="AL29" i="58"/>
  <c r="AM29" i="58" s="1"/>
  <c r="AL19" i="59"/>
  <c r="AM19" i="59" s="1"/>
  <c r="AL23" i="59"/>
  <c r="AM23" i="59" s="1"/>
  <c r="AL26" i="59"/>
  <c r="AM26" i="59" s="1"/>
  <c r="AL29" i="59"/>
  <c r="AM29" i="59" s="1"/>
  <c r="AL19" i="60"/>
  <c r="AM19" i="60" s="1"/>
  <c r="AL23" i="60"/>
  <c r="AM23" i="60" s="1"/>
  <c r="AL26" i="60"/>
  <c r="AM26" i="60" s="1"/>
  <c r="AL29" i="60"/>
  <c r="AM29" i="60" s="1"/>
  <c r="AL19" i="61"/>
  <c r="AM19" i="61" s="1"/>
  <c r="AL23" i="61"/>
  <c r="AM23" i="61" s="1"/>
  <c r="AL26" i="61"/>
  <c r="AM26" i="61" s="1"/>
  <c r="AL29" i="61"/>
  <c r="AM29" i="61" s="1"/>
  <c r="AF19" i="34"/>
  <c r="AL19" i="34" s="1"/>
  <c r="AF20" i="34"/>
  <c r="AL20" i="34" s="1"/>
  <c r="AF21" i="34"/>
  <c r="AL21" i="34" s="1"/>
  <c r="AF22" i="34"/>
  <c r="AL22" i="34" s="1"/>
  <c r="AF23" i="34"/>
  <c r="AL23" i="34" s="1"/>
  <c r="AF24" i="34"/>
  <c r="AL24" i="34" s="1"/>
  <c r="AF25" i="34"/>
  <c r="AL25" i="34" s="1"/>
  <c r="AF26" i="34"/>
  <c r="AL26" i="34" s="1"/>
  <c r="AF27" i="34"/>
  <c r="AL27" i="34" s="1"/>
  <c r="AF28" i="34"/>
  <c r="AL28" i="34" s="1"/>
  <c r="AF29" i="34"/>
  <c r="AL29" i="34" s="1"/>
  <c r="AM29" i="34" s="1"/>
  <c r="AF18" i="34"/>
  <c r="AL18" i="34" s="1"/>
  <c r="AF11" i="35"/>
  <c r="AF12" i="35"/>
  <c r="AF13" i="35"/>
  <c r="AL13" i="35" s="1"/>
  <c r="AM13" i="35" s="1"/>
  <c r="AF14" i="35"/>
  <c r="AL14" i="35" s="1"/>
  <c r="AM14" i="35" s="1"/>
  <c r="AF15" i="35"/>
  <c r="AF16" i="35"/>
  <c r="AF11" i="36"/>
  <c r="AL11" i="36" s="1"/>
  <c r="AM11" i="36" s="1"/>
  <c r="AF12" i="36"/>
  <c r="AL12" i="36" s="1"/>
  <c r="AM12" i="36" s="1"/>
  <c r="AF13" i="36"/>
  <c r="AL13" i="36" s="1"/>
  <c r="AM13" i="36" s="1"/>
  <c r="AF14" i="36"/>
  <c r="AL14" i="36" s="1"/>
  <c r="AM14" i="36" s="1"/>
  <c r="AF15" i="36"/>
  <c r="AL15" i="36" s="1"/>
  <c r="AM15" i="36" s="1"/>
  <c r="AF16" i="36"/>
  <c r="AF11" i="37"/>
  <c r="AL11" i="37" s="1"/>
  <c r="AM11" i="37" s="1"/>
  <c r="AF12" i="37"/>
  <c r="AL12" i="37" s="1"/>
  <c r="AM12" i="37" s="1"/>
  <c r="AF13" i="37"/>
  <c r="AL13" i="37" s="1"/>
  <c r="AM13" i="37" s="1"/>
  <c r="AF14" i="37"/>
  <c r="AL14" i="37" s="1"/>
  <c r="AM14" i="37" s="1"/>
  <c r="AF15" i="37"/>
  <c r="AL15" i="37" s="1"/>
  <c r="AM15" i="37" s="1"/>
  <c r="AF16" i="37"/>
  <c r="AF11" i="38"/>
  <c r="AL11" i="38" s="1"/>
  <c r="AM11" i="38" s="1"/>
  <c r="AF12" i="38"/>
  <c r="AL12" i="38" s="1"/>
  <c r="AM12" i="38" s="1"/>
  <c r="AF13" i="38"/>
  <c r="AL13" i="38" s="1"/>
  <c r="AM13" i="38" s="1"/>
  <c r="AF14" i="38"/>
  <c r="AL14" i="38" s="1"/>
  <c r="AM14" i="38" s="1"/>
  <c r="AF15" i="38"/>
  <c r="AL15" i="38" s="1"/>
  <c r="AM15" i="38" s="1"/>
  <c r="AF16" i="38"/>
  <c r="AF11" i="39"/>
  <c r="AL11" i="39" s="1"/>
  <c r="AM11" i="39" s="1"/>
  <c r="AF12" i="39"/>
  <c r="AL12" i="39" s="1"/>
  <c r="AM12" i="39" s="1"/>
  <c r="AF13" i="39"/>
  <c r="AL13" i="39" s="1"/>
  <c r="AM13" i="39" s="1"/>
  <c r="AF14" i="39"/>
  <c r="AL14" i="39" s="1"/>
  <c r="AM14" i="39" s="1"/>
  <c r="AF15" i="39"/>
  <c r="AL15" i="39" s="1"/>
  <c r="AM15" i="39" s="1"/>
  <c r="AF16" i="39"/>
  <c r="AF11" i="40"/>
  <c r="AL11" i="40" s="1"/>
  <c r="AM11" i="40" s="1"/>
  <c r="AF12" i="40"/>
  <c r="AL12" i="40" s="1"/>
  <c r="AM12" i="40" s="1"/>
  <c r="AF13" i="40"/>
  <c r="AL13" i="40" s="1"/>
  <c r="AM13" i="40" s="1"/>
  <c r="AF14" i="40"/>
  <c r="AL14" i="40" s="1"/>
  <c r="AM14" i="40" s="1"/>
  <c r="AF15" i="40"/>
  <c r="AL15" i="40" s="1"/>
  <c r="AM15" i="40" s="1"/>
  <c r="AF16" i="40"/>
  <c r="AF11" i="41"/>
  <c r="AL11" i="41" s="1"/>
  <c r="AM11" i="41" s="1"/>
  <c r="AF12" i="41"/>
  <c r="AL12" i="41" s="1"/>
  <c r="AM12" i="41" s="1"/>
  <c r="AF13" i="41"/>
  <c r="AL13" i="41" s="1"/>
  <c r="AM13" i="41" s="1"/>
  <c r="AF14" i="41"/>
  <c r="AL14" i="41" s="1"/>
  <c r="AM14" i="41" s="1"/>
  <c r="AF15" i="41"/>
  <c r="AL15" i="41" s="1"/>
  <c r="AM15" i="41" s="1"/>
  <c r="AF16" i="41"/>
  <c r="AF11" i="42"/>
  <c r="AL11" i="42" s="1"/>
  <c r="AM11" i="42" s="1"/>
  <c r="AF12" i="42"/>
  <c r="AL12" i="42" s="1"/>
  <c r="AM12" i="42" s="1"/>
  <c r="AF13" i="42"/>
  <c r="AL13" i="42" s="1"/>
  <c r="AM13" i="42" s="1"/>
  <c r="AF14" i="42"/>
  <c r="AL14" i="42" s="1"/>
  <c r="AM14" i="42" s="1"/>
  <c r="AF15" i="42"/>
  <c r="AL15" i="42" s="1"/>
  <c r="AM15" i="42" s="1"/>
  <c r="AF16" i="42"/>
  <c r="AF11" i="43"/>
  <c r="AL11" i="43" s="1"/>
  <c r="AM11" i="43" s="1"/>
  <c r="AF12" i="43"/>
  <c r="AL12" i="43" s="1"/>
  <c r="AM12" i="43" s="1"/>
  <c r="AF13" i="43"/>
  <c r="AL13" i="43" s="1"/>
  <c r="AM13" i="43" s="1"/>
  <c r="AF14" i="43"/>
  <c r="AL14" i="43" s="1"/>
  <c r="AM14" i="43" s="1"/>
  <c r="AF15" i="43"/>
  <c r="AL15" i="43" s="1"/>
  <c r="AM15" i="43" s="1"/>
  <c r="AF16" i="43"/>
  <c r="AF11" i="44"/>
  <c r="AL11" i="44" s="1"/>
  <c r="AM11" i="44" s="1"/>
  <c r="AF12" i="44"/>
  <c r="AL12" i="44" s="1"/>
  <c r="AM12" i="44" s="1"/>
  <c r="AF13" i="44"/>
  <c r="AL13" i="44" s="1"/>
  <c r="AM13" i="44" s="1"/>
  <c r="AF14" i="44"/>
  <c r="AL14" i="44" s="1"/>
  <c r="AM14" i="44" s="1"/>
  <c r="AF15" i="44"/>
  <c r="AL15" i="44" s="1"/>
  <c r="AM15" i="44" s="1"/>
  <c r="AF16" i="44"/>
  <c r="AF11" i="45"/>
  <c r="AL11" i="45" s="1"/>
  <c r="AM11" i="45" s="1"/>
  <c r="AF12" i="45"/>
  <c r="AL12" i="45" s="1"/>
  <c r="AM12" i="45" s="1"/>
  <c r="AF13" i="45"/>
  <c r="AL13" i="45" s="1"/>
  <c r="AM13" i="45" s="1"/>
  <c r="AF14" i="45"/>
  <c r="AL14" i="45" s="1"/>
  <c r="AM14" i="45" s="1"/>
  <c r="AF15" i="45"/>
  <c r="AL15" i="45" s="1"/>
  <c r="AM15" i="45" s="1"/>
  <c r="AF16" i="45"/>
  <c r="AF11" i="46"/>
  <c r="AL11" i="46" s="1"/>
  <c r="AM11" i="46" s="1"/>
  <c r="AF12" i="46"/>
  <c r="AL12" i="46" s="1"/>
  <c r="AM12" i="46" s="1"/>
  <c r="AF13" i="46"/>
  <c r="AL13" i="46" s="1"/>
  <c r="AM13" i="46" s="1"/>
  <c r="AF14" i="46"/>
  <c r="AL14" i="46" s="1"/>
  <c r="AM14" i="46" s="1"/>
  <c r="AF15" i="46"/>
  <c r="AL15" i="46" s="1"/>
  <c r="AM15" i="46" s="1"/>
  <c r="AF16" i="46"/>
  <c r="AF11" i="47"/>
  <c r="AL11" i="47" s="1"/>
  <c r="AM11" i="47" s="1"/>
  <c r="AF12" i="47"/>
  <c r="AL12" i="47" s="1"/>
  <c r="AM12" i="47" s="1"/>
  <c r="AF13" i="47"/>
  <c r="AL13" i="47" s="1"/>
  <c r="AM13" i="47" s="1"/>
  <c r="AF14" i="47"/>
  <c r="AL14" i="47" s="1"/>
  <c r="AM14" i="47" s="1"/>
  <c r="AF15" i="47"/>
  <c r="AL15" i="47" s="1"/>
  <c r="AM15" i="47" s="1"/>
  <c r="AF16" i="47"/>
  <c r="AF11" i="48"/>
  <c r="AL11" i="48" s="1"/>
  <c r="AM11" i="48" s="1"/>
  <c r="AF12" i="48"/>
  <c r="AL12" i="48" s="1"/>
  <c r="AM12" i="48" s="1"/>
  <c r="AF13" i="48"/>
  <c r="AL13" i="48" s="1"/>
  <c r="AM13" i="48" s="1"/>
  <c r="AF14" i="48"/>
  <c r="AL14" i="48" s="1"/>
  <c r="AM14" i="48" s="1"/>
  <c r="AF15" i="48"/>
  <c r="AL15" i="48" s="1"/>
  <c r="AM15" i="48" s="1"/>
  <c r="AF16" i="48"/>
  <c r="AF11" i="49"/>
  <c r="AL11" i="49" s="1"/>
  <c r="AM11" i="49" s="1"/>
  <c r="AF12" i="49"/>
  <c r="AL12" i="49" s="1"/>
  <c r="AM12" i="49" s="1"/>
  <c r="AF13" i="49"/>
  <c r="AL13" i="49" s="1"/>
  <c r="AM13" i="49" s="1"/>
  <c r="AF14" i="49"/>
  <c r="AL14" i="49" s="1"/>
  <c r="AM14" i="49" s="1"/>
  <c r="AF15" i="49"/>
  <c r="AL15" i="49" s="1"/>
  <c r="AM15" i="49" s="1"/>
  <c r="AF16" i="49"/>
  <c r="AF11" i="50"/>
  <c r="AL11" i="50" s="1"/>
  <c r="AM11" i="50" s="1"/>
  <c r="AF12" i="50"/>
  <c r="AL12" i="50" s="1"/>
  <c r="AM12" i="50" s="1"/>
  <c r="AF13" i="50"/>
  <c r="AL13" i="50" s="1"/>
  <c r="AM13" i="50" s="1"/>
  <c r="AF14" i="50"/>
  <c r="AL14" i="50" s="1"/>
  <c r="AM14" i="50" s="1"/>
  <c r="AF15" i="50"/>
  <c r="AL15" i="50" s="1"/>
  <c r="AM15" i="50" s="1"/>
  <c r="AF16" i="50"/>
  <c r="AF11" i="51"/>
  <c r="AL11" i="51" s="1"/>
  <c r="AM11" i="51" s="1"/>
  <c r="AF12" i="51"/>
  <c r="AL12" i="51" s="1"/>
  <c r="AM12" i="51" s="1"/>
  <c r="AF13" i="51"/>
  <c r="AL13" i="51" s="1"/>
  <c r="AM13" i="51" s="1"/>
  <c r="AF14" i="51"/>
  <c r="AL14" i="51" s="1"/>
  <c r="AM14" i="51" s="1"/>
  <c r="AF15" i="51"/>
  <c r="AL15" i="51" s="1"/>
  <c r="AM15" i="51" s="1"/>
  <c r="AF16" i="51"/>
  <c r="AF11" i="52"/>
  <c r="AL11" i="52" s="1"/>
  <c r="AM11" i="52" s="1"/>
  <c r="AF12" i="52"/>
  <c r="AL12" i="52" s="1"/>
  <c r="AM12" i="52" s="1"/>
  <c r="AF13" i="52"/>
  <c r="AL13" i="52" s="1"/>
  <c r="AM13" i="52" s="1"/>
  <c r="AF14" i="52"/>
  <c r="AL14" i="52" s="1"/>
  <c r="AM14" i="52" s="1"/>
  <c r="AF15" i="52"/>
  <c r="AL15" i="52" s="1"/>
  <c r="AM15" i="52" s="1"/>
  <c r="AF16" i="52"/>
  <c r="AF11" i="53"/>
  <c r="AL11" i="53" s="1"/>
  <c r="AM11" i="53" s="1"/>
  <c r="AF12" i="53"/>
  <c r="AL12" i="53" s="1"/>
  <c r="AM12" i="53" s="1"/>
  <c r="AF13" i="53"/>
  <c r="AL13" i="53" s="1"/>
  <c r="AM13" i="53" s="1"/>
  <c r="AF14" i="53"/>
  <c r="AL14" i="53" s="1"/>
  <c r="AM14" i="53" s="1"/>
  <c r="AF15" i="53"/>
  <c r="AL15" i="53" s="1"/>
  <c r="AM15" i="53" s="1"/>
  <c r="AF16" i="53"/>
  <c r="AF11" i="54"/>
  <c r="AL11" i="54" s="1"/>
  <c r="AM11" i="54" s="1"/>
  <c r="AF12" i="54"/>
  <c r="AL12" i="54" s="1"/>
  <c r="AM12" i="54" s="1"/>
  <c r="AF13" i="54"/>
  <c r="AL13" i="54" s="1"/>
  <c r="AM13" i="54" s="1"/>
  <c r="AF14" i="54"/>
  <c r="AL14" i="54" s="1"/>
  <c r="AM14" i="54" s="1"/>
  <c r="AF15" i="54"/>
  <c r="AL15" i="54" s="1"/>
  <c r="AM15" i="54" s="1"/>
  <c r="AF16" i="54"/>
  <c r="AF11" i="55"/>
  <c r="AL11" i="55" s="1"/>
  <c r="AM11" i="55" s="1"/>
  <c r="AF12" i="55"/>
  <c r="AL12" i="55" s="1"/>
  <c r="AM12" i="55" s="1"/>
  <c r="AF13" i="55"/>
  <c r="AL13" i="55" s="1"/>
  <c r="AM13" i="55" s="1"/>
  <c r="AF14" i="55"/>
  <c r="AL14" i="55" s="1"/>
  <c r="AM14" i="55" s="1"/>
  <c r="AF15" i="55"/>
  <c r="AL15" i="55" s="1"/>
  <c r="AM15" i="55" s="1"/>
  <c r="AF16" i="55"/>
  <c r="AF11" i="56"/>
  <c r="AL11" i="56" s="1"/>
  <c r="AM11" i="56" s="1"/>
  <c r="AF12" i="56"/>
  <c r="AL12" i="56" s="1"/>
  <c r="AM12" i="56" s="1"/>
  <c r="AF13" i="56"/>
  <c r="AL13" i="56" s="1"/>
  <c r="AM13" i="56" s="1"/>
  <c r="AF14" i="56"/>
  <c r="AL14" i="56" s="1"/>
  <c r="AM14" i="56" s="1"/>
  <c r="AF15" i="56"/>
  <c r="AL15" i="56" s="1"/>
  <c r="AM15" i="56" s="1"/>
  <c r="AF16" i="56"/>
  <c r="AF11" i="57"/>
  <c r="AL11" i="57" s="1"/>
  <c r="AM11" i="57" s="1"/>
  <c r="AF12" i="57"/>
  <c r="AL12" i="57" s="1"/>
  <c r="AM12" i="57" s="1"/>
  <c r="AF13" i="57"/>
  <c r="AL13" i="57" s="1"/>
  <c r="AM13" i="57" s="1"/>
  <c r="AF14" i="57"/>
  <c r="AL14" i="57" s="1"/>
  <c r="AM14" i="57" s="1"/>
  <c r="AF15" i="57"/>
  <c r="AL15" i="57" s="1"/>
  <c r="AM15" i="57" s="1"/>
  <c r="AF16" i="57"/>
  <c r="AF11" i="22"/>
  <c r="AL11" i="22" s="1"/>
  <c r="AM11" i="22" s="1"/>
  <c r="AF12" i="22"/>
  <c r="AL12" i="22" s="1"/>
  <c r="AM12" i="22" s="1"/>
  <c r="AF13" i="22"/>
  <c r="AL13" i="22" s="1"/>
  <c r="AM13" i="22" s="1"/>
  <c r="AF14" i="22"/>
  <c r="AL14" i="22" s="1"/>
  <c r="AM14" i="22" s="1"/>
  <c r="AF15" i="22"/>
  <c r="AL15" i="22" s="1"/>
  <c r="AM15" i="22" s="1"/>
  <c r="AF16" i="22"/>
  <c r="AF11" i="23"/>
  <c r="AL11" i="23" s="1"/>
  <c r="AM11" i="23" s="1"/>
  <c r="AF12" i="23"/>
  <c r="AL12" i="23" s="1"/>
  <c r="AM12" i="23" s="1"/>
  <c r="AF13" i="23"/>
  <c r="AL13" i="23" s="1"/>
  <c r="AM13" i="23" s="1"/>
  <c r="AF14" i="23"/>
  <c r="AL14" i="23" s="1"/>
  <c r="AM14" i="23" s="1"/>
  <c r="AF15" i="23"/>
  <c r="AL15" i="23" s="1"/>
  <c r="AM15" i="23" s="1"/>
  <c r="AF16" i="23"/>
  <c r="AF11" i="24"/>
  <c r="AL11" i="24" s="1"/>
  <c r="AM11" i="24" s="1"/>
  <c r="AF12" i="24"/>
  <c r="AL12" i="24" s="1"/>
  <c r="AM12" i="24" s="1"/>
  <c r="AF13" i="24"/>
  <c r="AL13" i="24" s="1"/>
  <c r="AM13" i="24" s="1"/>
  <c r="AF14" i="24"/>
  <c r="AL14" i="24" s="1"/>
  <c r="AM14" i="24" s="1"/>
  <c r="AF15" i="24"/>
  <c r="AL15" i="24" s="1"/>
  <c r="AM15" i="24" s="1"/>
  <c r="AF16" i="24"/>
  <c r="AF11" i="25"/>
  <c r="AL11" i="25" s="1"/>
  <c r="AM11" i="25" s="1"/>
  <c r="AF12" i="25"/>
  <c r="AL12" i="25" s="1"/>
  <c r="AM12" i="25" s="1"/>
  <c r="AF13" i="25"/>
  <c r="AL13" i="25" s="1"/>
  <c r="AM13" i="25" s="1"/>
  <c r="AF14" i="25"/>
  <c r="AL14" i="25" s="1"/>
  <c r="AM14" i="25" s="1"/>
  <c r="AF15" i="25"/>
  <c r="AL15" i="25" s="1"/>
  <c r="AM15" i="25" s="1"/>
  <c r="AF16" i="25"/>
  <c r="AF11" i="26"/>
  <c r="AL11" i="26" s="1"/>
  <c r="AM11" i="26" s="1"/>
  <c r="AF12" i="26"/>
  <c r="AL12" i="26" s="1"/>
  <c r="AM12" i="26" s="1"/>
  <c r="AF13" i="26"/>
  <c r="AL13" i="26" s="1"/>
  <c r="AM13" i="26" s="1"/>
  <c r="AF14" i="26"/>
  <c r="AL14" i="26" s="1"/>
  <c r="AM14" i="26" s="1"/>
  <c r="AF15" i="26"/>
  <c r="AL15" i="26" s="1"/>
  <c r="AM15" i="26" s="1"/>
  <c r="AF16" i="26"/>
  <c r="AF11" i="27"/>
  <c r="AL11" i="27" s="1"/>
  <c r="AM11" i="27" s="1"/>
  <c r="AF12" i="27"/>
  <c r="AL12" i="27" s="1"/>
  <c r="AM12" i="27" s="1"/>
  <c r="AF13" i="27"/>
  <c r="AL13" i="27" s="1"/>
  <c r="AM13" i="27" s="1"/>
  <c r="AF14" i="27"/>
  <c r="AL14" i="27" s="1"/>
  <c r="AM14" i="27" s="1"/>
  <c r="AF15" i="27"/>
  <c r="AL15" i="27" s="1"/>
  <c r="AM15" i="27" s="1"/>
  <c r="AF16" i="27"/>
  <c r="AF11" i="28"/>
  <c r="AL11" i="28" s="1"/>
  <c r="AM11" i="28" s="1"/>
  <c r="AF12" i="28"/>
  <c r="AL12" i="28" s="1"/>
  <c r="AM12" i="28" s="1"/>
  <c r="AF13" i="28"/>
  <c r="AL13" i="28" s="1"/>
  <c r="AM13" i="28" s="1"/>
  <c r="AF14" i="28"/>
  <c r="AL14" i="28" s="1"/>
  <c r="AM14" i="28" s="1"/>
  <c r="AF15" i="28"/>
  <c r="AL15" i="28" s="1"/>
  <c r="AM15" i="28" s="1"/>
  <c r="AF16" i="28"/>
  <c r="AF11" i="29"/>
  <c r="AL11" i="29" s="1"/>
  <c r="AM11" i="29" s="1"/>
  <c r="AF12" i="29"/>
  <c r="AL12" i="29" s="1"/>
  <c r="AM12" i="29" s="1"/>
  <c r="AF13" i="29"/>
  <c r="AL13" i="29" s="1"/>
  <c r="AM13" i="29" s="1"/>
  <c r="AF14" i="29"/>
  <c r="AL14" i="29" s="1"/>
  <c r="AM14" i="29" s="1"/>
  <c r="AF15" i="29"/>
  <c r="AL15" i="29" s="1"/>
  <c r="AM15" i="29" s="1"/>
  <c r="AF16" i="29"/>
  <c r="AF11" i="30"/>
  <c r="AL11" i="30" s="1"/>
  <c r="AM11" i="30" s="1"/>
  <c r="AF12" i="30"/>
  <c r="AL12" i="30" s="1"/>
  <c r="AM12" i="30" s="1"/>
  <c r="AF13" i="30"/>
  <c r="AL13" i="30" s="1"/>
  <c r="AM13" i="30" s="1"/>
  <c r="AF14" i="30"/>
  <c r="AL14" i="30" s="1"/>
  <c r="AM14" i="30" s="1"/>
  <c r="AF15" i="30"/>
  <c r="AL15" i="30" s="1"/>
  <c r="AM15" i="30" s="1"/>
  <c r="AF16" i="30"/>
  <c r="AF11" i="31"/>
  <c r="AL11" i="31" s="1"/>
  <c r="AM11" i="31" s="1"/>
  <c r="AF12" i="31"/>
  <c r="AL12" i="31" s="1"/>
  <c r="AM12" i="31" s="1"/>
  <c r="AF13" i="31"/>
  <c r="AL13" i="31" s="1"/>
  <c r="AM13" i="31" s="1"/>
  <c r="AF14" i="31"/>
  <c r="AL14" i="31" s="1"/>
  <c r="AM14" i="31" s="1"/>
  <c r="AF15" i="31"/>
  <c r="AL15" i="31" s="1"/>
  <c r="AM15" i="31" s="1"/>
  <c r="AF16" i="31"/>
  <c r="AF11" i="32"/>
  <c r="AL11" i="32" s="1"/>
  <c r="AM11" i="32" s="1"/>
  <c r="AF12" i="32"/>
  <c r="AL12" i="32" s="1"/>
  <c r="AM12" i="32" s="1"/>
  <c r="AF13" i="32"/>
  <c r="AL13" i="32" s="1"/>
  <c r="AM13" i="32" s="1"/>
  <c r="AF14" i="32"/>
  <c r="AL14" i="32" s="1"/>
  <c r="AM14" i="32" s="1"/>
  <c r="AF15" i="32"/>
  <c r="AL15" i="32" s="1"/>
  <c r="AM15" i="32" s="1"/>
  <c r="AF16" i="32"/>
  <c r="AF11" i="33"/>
  <c r="AL11" i="33" s="1"/>
  <c r="AM11" i="33" s="1"/>
  <c r="AF12" i="33"/>
  <c r="AL12" i="33" s="1"/>
  <c r="AM12" i="33" s="1"/>
  <c r="AF13" i="33"/>
  <c r="AL13" i="33" s="1"/>
  <c r="AM13" i="33" s="1"/>
  <c r="AF14" i="33"/>
  <c r="AL14" i="33" s="1"/>
  <c r="AM14" i="33" s="1"/>
  <c r="AF15" i="33"/>
  <c r="AL15" i="33" s="1"/>
  <c r="AM15" i="33" s="1"/>
  <c r="AF16" i="33"/>
  <c r="AF11" i="16"/>
  <c r="AF12" i="16"/>
  <c r="AL12" i="16" s="1"/>
  <c r="AM12" i="16" s="1"/>
  <c r="AF13" i="16"/>
  <c r="AL13" i="16" s="1"/>
  <c r="AM13" i="16" s="1"/>
  <c r="AF14" i="16"/>
  <c r="AL14" i="16" s="1"/>
  <c r="AM14" i="16" s="1"/>
  <c r="AF15" i="16"/>
  <c r="AL15" i="16" s="1"/>
  <c r="AM15" i="16" s="1"/>
  <c r="AF16" i="16"/>
  <c r="AF11" i="17"/>
  <c r="AL11" i="17" s="1"/>
  <c r="AM11" i="17" s="1"/>
  <c r="AF12" i="17"/>
  <c r="AL12" i="17" s="1"/>
  <c r="AM12" i="17" s="1"/>
  <c r="AF13" i="17"/>
  <c r="AL13" i="17" s="1"/>
  <c r="AM13" i="17" s="1"/>
  <c r="AF14" i="17"/>
  <c r="AL14" i="17" s="1"/>
  <c r="AM14" i="17" s="1"/>
  <c r="AF15" i="17"/>
  <c r="AL15" i="17" s="1"/>
  <c r="AM15" i="17" s="1"/>
  <c r="AF16" i="17"/>
  <c r="AF11" i="18"/>
  <c r="AL11" i="18" s="1"/>
  <c r="AM11" i="18" s="1"/>
  <c r="AF12" i="18"/>
  <c r="AL12" i="18" s="1"/>
  <c r="AM12" i="18" s="1"/>
  <c r="AF13" i="18"/>
  <c r="AL13" i="18" s="1"/>
  <c r="AM13" i="18" s="1"/>
  <c r="AF14" i="18"/>
  <c r="AL14" i="18" s="1"/>
  <c r="AM14" i="18" s="1"/>
  <c r="AF15" i="18"/>
  <c r="AL15" i="18" s="1"/>
  <c r="AM15" i="18" s="1"/>
  <c r="AF16" i="18"/>
  <c r="AF11" i="19"/>
  <c r="AL11" i="19" s="1"/>
  <c r="AM11" i="19" s="1"/>
  <c r="AF12" i="19"/>
  <c r="AL12" i="19" s="1"/>
  <c r="AM12" i="19" s="1"/>
  <c r="AF13" i="19"/>
  <c r="AL13" i="19" s="1"/>
  <c r="AM13" i="19" s="1"/>
  <c r="AF14" i="19"/>
  <c r="AL14" i="19" s="1"/>
  <c r="AM14" i="19" s="1"/>
  <c r="AF15" i="19"/>
  <c r="AL15" i="19" s="1"/>
  <c r="AM15" i="19" s="1"/>
  <c r="AF16" i="19"/>
  <c r="AF11" i="20"/>
  <c r="AL11" i="20" s="1"/>
  <c r="AM11" i="20" s="1"/>
  <c r="AF12" i="20"/>
  <c r="AL12" i="20" s="1"/>
  <c r="AM12" i="20" s="1"/>
  <c r="AF13" i="20"/>
  <c r="AL13" i="20" s="1"/>
  <c r="AM13" i="20" s="1"/>
  <c r="AF14" i="20"/>
  <c r="AL14" i="20" s="1"/>
  <c r="AM14" i="20" s="1"/>
  <c r="AF15" i="20"/>
  <c r="AL15" i="20" s="1"/>
  <c r="AM15" i="20" s="1"/>
  <c r="AF16" i="20"/>
  <c r="AF11" i="21"/>
  <c r="AL11" i="21" s="1"/>
  <c r="AM11" i="21" s="1"/>
  <c r="AF12" i="21"/>
  <c r="AL12" i="21" s="1"/>
  <c r="AM12" i="21" s="1"/>
  <c r="AF13" i="21"/>
  <c r="AL13" i="21" s="1"/>
  <c r="AM13" i="21" s="1"/>
  <c r="AF14" i="21"/>
  <c r="AL14" i="21" s="1"/>
  <c r="AM14" i="21" s="1"/>
  <c r="AF15" i="21"/>
  <c r="AL15" i="21" s="1"/>
  <c r="AM15" i="21" s="1"/>
  <c r="AF16" i="21"/>
  <c r="AF11" i="1"/>
  <c r="AL11" i="1" s="1"/>
  <c r="AM11" i="1" s="1"/>
  <c r="AF12" i="1"/>
  <c r="AL12" i="1" s="1"/>
  <c r="AM12" i="1" s="1"/>
  <c r="AF13" i="1"/>
  <c r="AL13" i="1" s="1"/>
  <c r="AM13" i="1" s="1"/>
  <c r="AF14" i="1"/>
  <c r="AL14" i="1" s="1"/>
  <c r="AM14" i="1" s="1"/>
  <c r="AF15" i="1"/>
  <c r="AL15" i="1" s="1"/>
  <c r="AM15" i="1" s="1"/>
  <c r="AF16" i="1"/>
  <c r="AF11" i="7"/>
  <c r="AL11" i="7" s="1"/>
  <c r="AM11" i="7" s="1"/>
  <c r="AF12" i="7"/>
  <c r="AL12" i="7" s="1"/>
  <c r="AM12" i="7" s="1"/>
  <c r="AF13" i="7"/>
  <c r="AL13" i="7" s="1"/>
  <c r="AM13" i="7" s="1"/>
  <c r="AF14" i="7"/>
  <c r="AL14" i="7" s="1"/>
  <c r="AM14" i="7" s="1"/>
  <c r="AF15" i="7"/>
  <c r="AL15" i="7" s="1"/>
  <c r="AM15" i="7" s="1"/>
  <c r="AF16" i="7"/>
  <c r="AF11" i="8"/>
  <c r="AL11" i="8" s="1"/>
  <c r="AM11" i="8" s="1"/>
  <c r="AF12" i="8"/>
  <c r="AL12" i="8" s="1"/>
  <c r="AM12" i="8" s="1"/>
  <c r="AF13" i="8"/>
  <c r="AL13" i="8" s="1"/>
  <c r="AM13" i="8" s="1"/>
  <c r="AF14" i="8"/>
  <c r="AL14" i="8" s="1"/>
  <c r="AM14" i="8" s="1"/>
  <c r="AF15" i="8"/>
  <c r="AL15" i="8" s="1"/>
  <c r="AM15" i="8" s="1"/>
  <c r="AF16" i="8"/>
  <c r="AF11" i="9"/>
  <c r="AL11" i="9" s="1"/>
  <c r="AM11" i="9" s="1"/>
  <c r="AF12" i="9"/>
  <c r="AL12" i="9" s="1"/>
  <c r="AM12" i="9" s="1"/>
  <c r="AF13" i="9"/>
  <c r="AL13" i="9" s="1"/>
  <c r="AM13" i="9" s="1"/>
  <c r="AF14" i="9"/>
  <c r="AL14" i="9" s="1"/>
  <c r="AM14" i="9" s="1"/>
  <c r="AF15" i="9"/>
  <c r="AL15" i="9" s="1"/>
  <c r="AM15" i="9" s="1"/>
  <c r="AF16" i="9"/>
  <c r="AF11" i="11"/>
  <c r="AL11" i="11" s="1"/>
  <c r="AM11" i="11" s="1"/>
  <c r="AF12" i="11"/>
  <c r="AL12" i="11" s="1"/>
  <c r="AM12" i="11" s="1"/>
  <c r="AF13" i="11"/>
  <c r="AL13" i="11" s="1"/>
  <c r="AM13" i="11" s="1"/>
  <c r="AF14" i="11"/>
  <c r="AL14" i="11" s="1"/>
  <c r="AM14" i="11" s="1"/>
  <c r="AF15" i="11"/>
  <c r="AL15" i="11" s="1"/>
  <c r="AM15" i="11" s="1"/>
  <c r="AF16" i="11"/>
  <c r="AF11" i="10"/>
  <c r="AL11" i="10" s="1"/>
  <c r="AM11" i="10" s="1"/>
  <c r="AF12" i="10"/>
  <c r="AL12" i="10" s="1"/>
  <c r="AM12" i="10" s="1"/>
  <c r="AF13" i="10"/>
  <c r="AL13" i="10" s="1"/>
  <c r="AM13" i="10" s="1"/>
  <c r="AF14" i="10"/>
  <c r="AF15" i="10"/>
  <c r="AL15" i="10" s="1"/>
  <c r="AM15" i="10" s="1"/>
  <c r="AF16" i="10"/>
  <c r="AF11" i="58"/>
  <c r="AL11" i="58" s="1"/>
  <c r="AM11" i="58" s="1"/>
  <c r="AF12" i="58"/>
  <c r="AL12" i="58" s="1"/>
  <c r="AM12" i="58" s="1"/>
  <c r="AF13" i="58"/>
  <c r="AL13" i="58" s="1"/>
  <c r="AM13" i="58" s="1"/>
  <c r="AF14" i="58"/>
  <c r="AL14" i="58" s="1"/>
  <c r="AM14" i="58" s="1"/>
  <c r="AF15" i="58"/>
  <c r="AL15" i="58" s="1"/>
  <c r="AM15" i="58" s="1"/>
  <c r="AF16" i="58"/>
  <c r="AF11" i="59"/>
  <c r="AL11" i="59" s="1"/>
  <c r="AM11" i="59" s="1"/>
  <c r="AF12" i="59"/>
  <c r="AL12" i="59" s="1"/>
  <c r="AM12" i="59" s="1"/>
  <c r="AF13" i="59"/>
  <c r="AL13" i="59" s="1"/>
  <c r="AM13" i="59" s="1"/>
  <c r="AF14" i="59"/>
  <c r="AL14" i="59" s="1"/>
  <c r="AM14" i="59" s="1"/>
  <c r="AF15" i="59"/>
  <c r="AL15" i="59" s="1"/>
  <c r="AM15" i="59" s="1"/>
  <c r="AF16" i="59"/>
  <c r="AF11" i="60"/>
  <c r="AL11" i="60" s="1"/>
  <c r="AM11" i="60" s="1"/>
  <c r="AF12" i="60"/>
  <c r="AL12" i="60" s="1"/>
  <c r="AM12" i="60" s="1"/>
  <c r="AF13" i="60"/>
  <c r="AL13" i="60" s="1"/>
  <c r="AM13" i="60" s="1"/>
  <c r="AF14" i="60"/>
  <c r="AL14" i="60" s="1"/>
  <c r="AM14" i="60" s="1"/>
  <c r="AF15" i="60"/>
  <c r="AL15" i="60" s="1"/>
  <c r="AM15" i="60" s="1"/>
  <c r="AF16" i="60"/>
  <c r="AF11" i="61"/>
  <c r="AL11" i="61" s="1"/>
  <c r="AM11" i="61" s="1"/>
  <c r="AF12" i="61"/>
  <c r="AL12" i="61" s="1"/>
  <c r="AM12" i="61" s="1"/>
  <c r="AF13" i="61"/>
  <c r="AL13" i="61" s="1"/>
  <c r="AM13" i="61" s="1"/>
  <c r="AF14" i="61"/>
  <c r="AL14" i="61" s="1"/>
  <c r="AM14" i="61" s="1"/>
  <c r="AF15" i="61"/>
  <c r="AL15" i="61" s="1"/>
  <c r="AM15" i="61" s="1"/>
  <c r="AF16" i="61"/>
  <c r="AF11" i="34"/>
  <c r="AL11" i="34" s="1"/>
  <c r="AF12" i="34"/>
  <c r="AL12" i="34" s="1"/>
  <c r="AF13" i="34"/>
  <c r="AL13" i="34" s="1"/>
  <c r="AF14" i="34"/>
  <c r="AL14" i="34" s="1"/>
  <c r="AF15" i="34"/>
  <c r="AL15" i="34" s="1"/>
  <c r="AF16" i="34"/>
  <c r="AL16" i="34" s="1"/>
  <c r="AF10" i="35"/>
  <c r="AF10" i="36"/>
  <c r="AF10" i="37"/>
  <c r="AF10" i="38"/>
  <c r="AF10" i="39"/>
  <c r="AF10" i="40"/>
  <c r="AF10" i="41"/>
  <c r="AF10" i="42"/>
  <c r="AF10" i="43"/>
  <c r="AF10" i="44"/>
  <c r="AF10" i="45"/>
  <c r="AF10" i="46"/>
  <c r="AF10" i="47"/>
  <c r="AF10" i="48"/>
  <c r="AF10" i="49"/>
  <c r="AF10" i="50"/>
  <c r="AF10" i="51"/>
  <c r="AF10" i="52"/>
  <c r="AF10" i="53"/>
  <c r="AF10" i="54"/>
  <c r="AF10" i="55"/>
  <c r="AF10" i="56"/>
  <c r="AF10" i="57"/>
  <c r="AF10" i="22"/>
  <c r="AF10" i="23"/>
  <c r="AF10" i="24"/>
  <c r="AF10" i="25"/>
  <c r="AF10" i="26"/>
  <c r="AF10" i="27"/>
  <c r="AF10" i="28"/>
  <c r="AF10" i="29"/>
  <c r="AF10" i="30"/>
  <c r="AF10" i="31"/>
  <c r="AF10" i="32"/>
  <c r="AF10" i="33"/>
  <c r="AF10" i="16"/>
  <c r="AF10" i="17"/>
  <c r="AF10" i="18"/>
  <c r="AF10" i="19"/>
  <c r="AF10" i="20"/>
  <c r="AF10" i="21"/>
  <c r="AF10" i="1"/>
  <c r="AF10" i="7"/>
  <c r="AF10" i="8"/>
  <c r="AF10" i="9"/>
  <c r="AF10" i="11"/>
  <c r="AF10" i="10"/>
  <c r="AF10" i="58"/>
  <c r="AF10" i="59"/>
  <c r="AF10" i="60"/>
  <c r="AF10" i="61"/>
  <c r="AF10" i="34"/>
  <c r="AL10" i="34" s="1"/>
  <c r="AD41" i="35"/>
  <c r="AE41" i="35"/>
  <c r="AD41" i="36"/>
  <c r="AE41" i="36"/>
  <c r="AD41" i="37"/>
  <c r="AE41" i="37"/>
  <c r="AD41" i="38"/>
  <c r="AE41" i="38"/>
  <c r="AD41" i="39"/>
  <c r="AE41" i="39"/>
  <c r="AD41" i="40"/>
  <c r="AE41" i="40"/>
  <c r="AD41" i="41"/>
  <c r="AE41" i="41"/>
  <c r="AD41" i="42"/>
  <c r="AE41" i="42"/>
  <c r="AD41" i="43"/>
  <c r="AE41" i="43"/>
  <c r="AD41" i="44"/>
  <c r="AE41" i="44"/>
  <c r="AD41" i="45"/>
  <c r="AE41" i="45"/>
  <c r="AD41" i="46"/>
  <c r="AE41" i="46"/>
  <c r="AD41" i="47"/>
  <c r="AE41" i="47"/>
  <c r="AD41" i="48"/>
  <c r="AE41" i="48"/>
  <c r="AD41" i="49"/>
  <c r="AE41" i="49"/>
  <c r="AD41" i="50"/>
  <c r="AE41" i="50"/>
  <c r="AD41" i="51"/>
  <c r="AE41" i="51"/>
  <c r="AD41" i="52"/>
  <c r="AE41" i="52"/>
  <c r="AD41" i="53"/>
  <c r="AE41" i="53"/>
  <c r="AD41" i="54"/>
  <c r="AE41" i="54"/>
  <c r="AD41" i="55"/>
  <c r="AE41" i="55"/>
  <c r="AD41" i="56"/>
  <c r="AE41" i="56"/>
  <c r="AD41" i="57"/>
  <c r="AE41" i="57"/>
  <c r="AD41" i="22"/>
  <c r="AE41" i="22"/>
  <c r="AD41" i="23"/>
  <c r="AE41" i="23"/>
  <c r="AD41" i="24"/>
  <c r="AE41" i="24"/>
  <c r="AD41" i="25"/>
  <c r="AE41" i="25"/>
  <c r="AD41" i="26"/>
  <c r="AE41" i="26"/>
  <c r="AD41" i="27"/>
  <c r="AE41" i="27"/>
  <c r="AD41" i="28"/>
  <c r="AE41" i="28"/>
  <c r="AD41" i="29"/>
  <c r="AE41" i="29"/>
  <c r="AD41" i="30"/>
  <c r="AE41" i="30"/>
  <c r="AD41" i="31"/>
  <c r="AE41" i="31"/>
  <c r="AD41" i="32"/>
  <c r="AE41" i="32"/>
  <c r="AD41" i="33"/>
  <c r="AE41" i="33"/>
  <c r="AD41" i="16"/>
  <c r="AE41" i="16"/>
  <c r="AD41" i="17"/>
  <c r="AE41" i="17"/>
  <c r="AD41" i="18"/>
  <c r="AE41" i="18"/>
  <c r="AD41" i="19"/>
  <c r="AE41" i="19"/>
  <c r="AD41" i="20"/>
  <c r="AE41" i="20"/>
  <c r="AD41" i="21"/>
  <c r="AE41" i="21"/>
  <c r="AD41" i="1"/>
  <c r="AE41" i="1"/>
  <c r="AD41" i="7"/>
  <c r="AE41" i="7"/>
  <c r="AD41" i="8"/>
  <c r="AE41" i="8"/>
  <c r="AD41" i="9"/>
  <c r="AE41" i="9"/>
  <c r="AD41" i="11"/>
  <c r="AE41" i="11"/>
  <c r="AD41" i="10"/>
  <c r="AE41" i="10"/>
  <c r="AD41" i="58"/>
  <c r="AE41" i="58"/>
  <c r="AD41" i="59"/>
  <c r="AE41" i="59"/>
  <c r="AD41" i="60"/>
  <c r="AE41" i="60"/>
  <c r="AD41" i="61"/>
  <c r="AE41" i="61"/>
  <c r="AD41" i="34"/>
  <c r="AE41" i="34"/>
  <c r="Z41" i="35"/>
  <c r="AA41" i="35"/>
  <c r="Z41" i="36"/>
  <c r="AA41" i="36"/>
  <c r="Z41" i="37"/>
  <c r="AA41" i="37"/>
  <c r="Z41" i="38"/>
  <c r="AA41" i="38"/>
  <c r="Z41" i="39"/>
  <c r="AA41" i="39"/>
  <c r="Z41" i="40"/>
  <c r="AA41" i="40"/>
  <c r="Z41" i="41"/>
  <c r="AA41" i="41"/>
  <c r="Z41" i="42"/>
  <c r="AA41" i="42"/>
  <c r="Z41" i="43"/>
  <c r="AA41" i="43"/>
  <c r="Z41" i="44"/>
  <c r="AA41" i="44"/>
  <c r="Z41" i="45"/>
  <c r="AA41" i="45"/>
  <c r="Z41" i="46"/>
  <c r="AA41" i="46"/>
  <c r="Z41" i="47"/>
  <c r="AA41" i="47"/>
  <c r="Z41" i="48"/>
  <c r="AA41" i="48"/>
  <c r="Z41" i="49"/>
  <c r="AA41" i="49"/>
  <c r="Z41" i="50"/>
  <c r="AA41" i="50"/>
  <c r="Z41" i="51"/>
  <c r="AA41" i="51"/>
  <c r="Z41" i="52"/>
  <c r="AA41" i="52"/>
  <c r="Z41" i="53"/>
  <c r="AA41" i="53"/>
  <c r="Z41" i="54"/>
  <c r="AA41" i="54"/>
  <c r="Z41" i="55"/>
  <c r="AA41" i="55"/>
  <c r="Z41" i="56"/>
  <c r="AA41" i="56"/>
  <c r="Z41" i="57"/>
  <c r="AA41" i="57"/>
  <c r="Z41" i="22"/>
  <c r="AA41" i="22"/>
  <c r="Z41" i="23"/>
  <c r="AA41" i="23"/>
  <c r="Z41" i="24"/>
  <c r="AA41" i="24"/>
  <c r="Z41" i="25"/>
  <c r="AA41" i="25"/>
  <c r="Z41" i="26"/>
  <c r="AA41" i="26"/>
  <c r="Z41" i="27"/>
  <c r="AA41" i="27"/>
  <c r="Z41" i="28"/>
  <c r="AA41" i="28"/>
  <c r="Z41" i="29"/>
  <c r="AA41" i="29"/>
  <c r="Z41" i="30"/>
  <c r="AA41" i="30"/>
  <c r="Z41" i="31"/>
  <c r="AA41" i="31"/>
  <c r="Z41" i="32"/>
  <c r="AA41" i="32"/>
  <c r="Z41" i="33"/>
  <c r="AA41" i="33"/>
  <c r="Z41" i="16"/>
  <c r="AA41" i="16"/>
  <c r="Z41" i="17"/>
  <c r="AA41" i="17"/>
  <c r="Z41" i="18"/>
  <c r="AA41" i="18"/>
  <c r="Z41" i="19"/>
  <c r="AA41" i="19"/>
  <c r="Z41" i="20"/>
  <c r="AA41" i="20"/>
  <c r="Z41" i="21"/>
  <c r="AA41" i="21"/>
  <c r="Z41" i="1"/>
  <c r="AA41" i="1"/>
  <c r="Z41" i="7"/>
  <c r="AA41" i="7"/>
  <c r="Z41" i="8"/>
  <c r="AA41" i="8"/>
  <c r="Z41" i="9"/>
  <c r="AA41" i="9"/>
  <c r="Z41" i="11"/>
  <c r="AA41" i="11"/>
  <c r="Z41" i="10"/>
  <c r="AA41" i="10"/>
  <c r="Z41" i="58"/>
  <c r="AA41" i="58"/>
  <c r="Z41" i="59"/>
  <c r="AA41" i="59"/>
  <c r="Z41" i="60"/>
  <c r="AA41" i="60"/>
  <c r="Z41" i="61"/>
  <c r="AA41" i="61"/>
  <c r="Z41" i="34"/>
  <c r="AA41" i="34"/>
  <c r="V41" i="35"/>
  <c r="W41" i="35"/>
  <c r="V41" i="36"/>
  <c r="W41" i="36"/>
  <c r="V41" i="37"/>
  <c r="W41" i="37"/>
  <c r="V41" i="38"/>
  <c r="W41" i="38"/>
  <c r="V41" i="39"/>
  <c r="W41" i="39"/>
  <c r="V41" i="40"/>
  <c r="W41" i="40"/>
  <c r="V41" i="41"/>
  <c r="W41" i="41"/>
  <c r="V41" i="42"/>
  <c r="W41" i="42"/>
  <c r="V41" i="43"/>
  <c r="W41" i="43"/>
  <c r="V41" i="44"/>
  <c r="W41" i="44"/>
  <c r="V41" i="45"/>
  <c r="W41" i="45"/>
  <c r="V41" i="46"/>
  <c r="W41" i="46"/>
  <c r="V41" i="47"/>
  <c r="W41" i="47"/>
  <c r="V41" i="48"/>
  <c r="W41" i="48"/>
  <c r="V41" i="49"/>
  <c r="W41" i="49"/>
  <c r="V41" i="50"/>
  <c r="W41" i="50"/>
  <c r="V41" i="51"/>
  <c r="W41" i="51"/>
  <c r="V41" i="52"/>
  <c r="W41" i="52"/>
  <c r="V41" i="53"/>
  <c r="W41" i="53"/>
  <c r="V41" i="54"/>
  <c r="W41" i="54"/>
  <c r="V41" i="55"/>
  <c r="W41" i="55"/>
  <c r="V41" i="56"/>
  <c r="W41" i="56"/>
  <c r="V41" i="57"/>
  <c r="W41" i="57"/>
  <c r="V41" i="22"/>
  <c r="W41" i="22"/>
  <c r="V41" i="23"/>
  <c r="W41" i="23"/>
  <c r="V41" i="24"/>
  <c r="W41" i="24"/>
  <c r="V41" i="25"/>
  <c r="W41" i="25"/>
  <c r="V41" i="26"/>
  <c r="W41" i="26"/>
  <c r="V41" i="27"/>
  <c r="W41" i="27"/>
  <c r="V41" i="28"/>
  <c r="W41" i="28"/>
  <c r="V41" i="29"/>
  <c r="W41" i="29"/>
  <c r="V41" i="30"/>
  <c r="W41" i="30"/>
  <c r="V41" i="31"/>
  <c r="W41" i="31"/>
  <c r="V41" i="32"/>
  <c r="W41" i="32"/>
  <c r="V41" i="33"/>
  <c r="W41" i="33"/>
  <c r="V41" i="16"/>
  <c r="W41" i="16"/>
  <c r="V41" i="17"/>
  <c r="W41" i="17"/>
  <c r="V41" i="18"/>
  <c r="W41" i="18"/>
  <c r="V41" i="19"/>
  <c r="W41" i="19"/>
  <c r="V41" i="20"/>
  <c r="W41" i="20"/>
  <c r="V41" i="21"/>
  <c r="W41" i="21"/>
  <c r="V41" i="1"/>
  <c r="W41" i="1"/>
  <c r="V41" i="7"/>
  <c r="W41" i="7"/>
  <c r="V41" i="8"/>
  <c r="W41" i="8"/>
  <c r="V41" i="9"/>
  <c r="W41" i="9"/>
  <c r="V41" i="11"/>
  <c r="W41" i="11"/>
  <c r="V41" i="10"/>
  <c r="W41" i="10"/>
  <c r="V41" i="58"/>
  <c r="W41" i="58"/>
  <c r="V41" i="59"/>
  <c r="W41" i="59"/>
  <c r="V41" i="60"/>
  <c r="W41" i="60"/>
  <c r="V41" i="61"/>
  <c r="W41" i="61"/>
  <c r="V41" i="34"/>
  <c r="W41" i="34"/>
  <c r="R41" i="35"/>
  <c r="S41" i="35"/>
  <c r="R41" i="36"/>
  <c r="S41" i="36"/>
  <c r="R41" i="37"/>
  <c r="S41" i="37"/>
  <c r="R41" i="38"/>
  <c r="S41" i="38"/>
  <c r="R41" i="39"/>
  <c r="S41" i="39"/>
  <c r="R41" i="40"/>
  <c r="S41" i="40"/>
  <c r="R41" i="41"/>
  <c r="S41" i="41"/>
  <c r="R41" i="42"/>
  <c r="S41" i="42"/>
  <c r="R41" i="43"/>
  <c r="S41" i="43"/>
  <c r="R41" i="44"/>
  <c r="S41" i="44"/>
  <c r="R41" i="45"/>
  <c r="S41" i="45"/>
  <c r="R41" i="46"/>
  <c r="S41" i="46"/>
  <c r="R41" i="47"/>
  <c r="S41" i="47"/>
  <c r="R41" i="48"/>
  <c r="S41" i="48"/>
  <c r="R41" i="49"/>
  <c r="S41" i="49"/>
  <c r="R41" i="50"/>
  <c r="S41" i="50"/>
  <c r="R41" i="51"/>
  <c r="S41" i="51"/>
  <c r="R41" i="52"/>
  <c r="S41" i="52"/>
  <c r="R41" i="53"/>
  <c r="S41" i="53"/>
  <c r="R41" i="54"/>
  <c r="S41" i="54"/>
  <c r="R41" i="55"/>
  <c r="S41" i="55"/>
  <c r="R41" i="56"/>
  <c r="S41" i="56"/>
  <c r="R41" i="57"/>
  <c r="S41" i="57"/>
  <c r="R41" i="22"/>
  <c r="S41" i="22"/>
  <c r="R41" i="23"/>
  <c r="S41" i="23"/>
  <c r="R41" i="24"/>
  <c r="S41" i="24"/>
  <c r="R41" i="25"/>
  <c r="S41" i="25"/>
  <c r="R41" i="26"/>
  <c r="S41" i="26"/>
  <c r="R41" i="27"/>
  <c r="S41" i="27"/>
  <c r="R41" i="28"/>
  <c r="S41" i="28"/>
  <c r="R41" i="29"/>
  <c r="S41" i="29"/>
  <c r="R41" i="30"/>
  <c r="S41" i="30"/>
  <c r="R41" i="31"/>
  <c r="S41" i="31"/>
  <c r="R41" i="32"/>
  <c r="S41" i="32"/>
  <c r="R41" i="33"/>
  <c r="S41" i="33"/>
  <c r="R41" i="16"/>
  <c r="S41" i="16"/>
  <c r="R41" i="17"/>
  <c r="S41" i="17"/>
  <c r="R41" i="18"/>
  <c r="S41" i="18"/>
  <c r="R41" i="19"/>
  <c r="S41" i="19"/>
  <c r="R41" i="20"/>
  <c r="S41" i="20"/>
  <c r="R41" i="21"/>
  <c r="S41" i="21"/>
  <c r="R41" i="1"/>
  <c r="S41" i="1"/>
  <c r="R41" i="7"/>
  <c r="S41" i="7"/>
  <c r="R41" i="8"/>
  <c r="S41" i="8"/>
  <c r="R41" i="9"/>
  <c r="S41" i="9"/>
  <c r="R41" i="11"/>
  <c r="S41" i="11"/>
  <c r="R41" i="10"/>
  <c r="S41" i="10"/>
  <c r="R41" i="58"/>
  <c r="S41" i="58"/>
  <c r="R41" i="59"/>
  <c r="S41" i="59"/>
  <c r="R41" i="60"/>
  <c r="S41" i="60"/>
  <c r="R41" i="61"/>
  <c r="S41" i="61"/>
  <c r="R41" i="34"/>
  <c r="S41" i="34"/>
  <c r="N41" i="35"/>
  <c r="O41" i="35"/>
  <c r="N41" i="36"/>
  <c r="O41" i="36"/>
  <c r="N41" i="37"/>
  <c r="O41" i="37"/>
  <c r="N41" i="38"/>
  <c r="O41" i="38"/>
  <c r="N41" i="39"/>
  <c r="O41" i="39"/>
  <c r="N41" i="40"/>
  <c r="O41" i="40"/>
  <c r="N41" i="41"/>
  <c r="O41" i="41"/>
  <c r="N41" i="42"/>
  <c r="O41" i="42"/>
  <c r="N41" i="43"/>
  <c r="O41" i="43"/>
  <c r="N41" i="44"/>
  <c r="O41" i="44"/>
  <c r="N41" i="45"/>
  <c r="O41" i="45"/>
  <c r="N41" i="46"/>
  <c r="O41" i="46"/>
  <c r="N41" i="47"/>
  <c r="O41" i="47"/>
  <c r="N41" i="48"/>
  <c r="O41" i="48"/>
  <c r="N41" i="49"/>
  <c r="O41" i="49"/>
  <c r="N41" i="50"/>
  <c r="O41" i="50"/>
  <c r="N41" i="51"/>
  <c r="O41" i="51"/>
  <c r="N41" i="52"/>
  <c r="O41" i="52"/>
  <c r="N41" i="53"/>
  <c r="O41" i="53"/>
  <c r="N41" i="54"/>
  <c r="O41" i="54"/>
  <c r="N41" i="55"/>
  <c r="O41" i="55"/>
  <c r="N41" i="56"/>
  <c r="O41" i="56"/>
  <c r="N41" i="57"/>
  <c r="O41" i="57"/>
  <c r="N41" i="22"/>
  <c r="O41" i="22"/>
  <c r="N41" i="23"/>
  <c r="O41" i="23"/>
  <c r="N41" i="24"/>
  <c r="O41" i="24"/>
  <c r="N41" i="25"/>
  <c r="O41" i="25"/>
  <c r="N41" i="26"/>
  <c r="O41" i="26"/>
  <c r="N41" i="27"/>
  <c r="O41" i="27"/>
  <c r="N41" i="28"/>
  <c r="O41" i="28"/>
  <c r="N41" i="29"/>
  <c r="O41" i="29"/>
  <c r="N41" i="30"/>
  <c r="O41" i="30"/>
  <c r="N41" i="31"/>
  <c r="O41" i="31"/>
  <c r="N41" i="32"/>
  <c r="O41" i="32"/>
  <c r="N41" i="33"/>
  <c r="O41" i="33"/>
  <c r="N41" i="16"/>
  <c r="O41" i="16"/>
  <c r="N41" i="17"/>
  <c r="O41" i="17"/>
  <c r="N41" i="18"/>
  <c r="O41" i="18"/>
  <c r="N41" i="19"/>
  <c r="O41" i="19"/>
  <c r="N41" i="20"/>
  <c r="O41" i="20"/>
  <c r="N41" i="21"/>
  <c r="O41" i="21"/>
  <c r="N41" i="1"/>
  <c r="O41" i="1"/>
  <c r="N41" i="7"/>
  <c r="O41" i="7"/>
  <c r="N41" i="8"/>
  <c r="O41" i="8"/>
  <c r="N41" i="9"/>
  <c r="O41" i="9"/>
  <c r="N41" i="11"/>
  <c r="O41" i="11"/>
  <c r="N41" i="10"/>
  <c r="O41" i="10"/>
  <c r="N41" i="58"/>
  <c r="O41" i="58"/>
  <c r="N41" i="59"/>
  <c r="O41" i="59"/>
  <c r="N41" i="60"/>
  <c r="O41" i="60"/>
  <c r="N41" i="61"/>
  <c r="O41" i="61"/>
  <c r="N41" i="34"/>
  <c r="O41" i="34"/>
  <c r="J41" i="35"/>
  <c r="K41" i="35"/>
  <c r="J41" i="36"/>
  <c r="K41" i="36"/>
  <c r="J41" i="37"/>
  <c r="K41" i="37"/>
  <c r="J41" i="38"/>
  <c r="K41" i="38"/>
  <c r="J41" i="39"/>
  <c r="K41" i="39"/>
  <c r="J41" i="40"/>
  <c r="K41" i="40"/>
  <c r="J41" i="41"/>
  <c r="K41" i="41"/>
  <c r="J41" i="42"/>
  <c r="K41" i="42"/>
  <c r="J41" i="43"/>
  <c r="K41" i="43"/>
  <c r="J41" i="44"/>
  <c r="K41" i="44"/>
  <c r="J41" i="45"/>
  <c r="K41" i="45"/>
  <c r="J41" i="46"/>
  <c r="K41" i="46"/>
  <c r="J41" i="47"/>
  <c r="K41" i="47"/>
  <c r="J41" i="48"/>
  <c r="K41" i="48"/>
  <c r="J41" i="49"/>
  <c r="K41" i="49"/>
  <c r="J41" i="50"/>
  <c r="K41" i="50"/>
  <c r="J41" i="51"/>
  <c r="K41" i="51"/>
  <c r="J41" i="52"/>
  <c r="K41" i="52"/>
  <c r="J41" i="53"/>
  <c r="K41" i="53"/>
  <c r="J41" i="54"/>
  <c r="K41" i="54"/>
  <c r="J41" i="55"/>
  <c r="K41" i="55"/>
  <c r="J41" i="56"/>
  <c r="K41" i="56"/>
  <c r="J41" i="57"/>
  <c r="K41" i="57"/>
  <c r="J41" i="22"/>
  <c r="K41" i="22"/>
  <c r="J41" i="23"/>
  <c r="K41" i="23"/>
  <c r="J41" i="24"/>
  <c r="K41" i="24"/>
  <c r="J41" i="25"/>
  <c r="K41" i="25"/>
  <c r="J41" i="26"/>
  <c r="K41" i="26"/>
  <c r="J41" i="27"/>
  <c r="K41" i="27"/>
  <c r="J41" i="28"/>
  <c r="K41" i="28"/>
  <c r="J41" i="29"/>
  <c r="K41" i="29"/>
  <c r="J41" i="30"/>
  <c r="K41" i="30"/>
  <c r="J41" i="31"/>
  <c r="K41" i="31"/>
  <c r="J41" i="32"/>
  <c r="K41" i="32"/>
  <c r="J41" i="33"/>
  <c r="K41" i="33"/>
  <c r="J41" i="16"/>
  <c r="K41" i="16"/>
  <c r="J41" i="17"/>
  <c r="K41" i="17"/>
  <c r="J41" i="18"/>
  <c r="K41" i="18"/>
  <c r="J41" i="19"/>
  <c r="K41" i="19"/>
  <c r="J41" i="20"/>
  <c r="K41" i="20"/>
  <c r="J41" i="21"/>
  <c r="K41" i="21"/>
  <c r="J41" i="1"/>
  <c r="K41" i="1"/>
  <c r="J41" i="7"/>
  <c r="K41" i="7"/>
  <c r="J41" i="8"/>
  <c r="K41" i="8"/>
  <c r="J41" i="9"/>
  <c r="K41" i="9"/>
  <c r="J41" i="11"/>
  <c r="K41" i="11"/>
  <c r="J41" i="10"/>
  <c r="K41" i="10"/>
  <c r="J41" i="58"/>
  <c r="K41" i="58"/>
  <c r="J41" i="59"/>
  <c r="K41" i="59"/>
  <c r="J41" i="60"/>
  <c r="K41" i="60"/>
  <c r="J41" i="61"/>
  <c r="K41" i="61"/>
  <c r="J41" i="34"/>
  <c r="K41" i="34"/>
  <c r="F41" i="35"/>
  <c r="G41" i="35"/>
  <c r="F41" i="36"/>
  <c r="G41" i="36"/>
  <c r="F41" i="37"/>
  <c r="G41" i="37"/>
  <c r="F41" i="38"/>
  <c r="G41" i="38"/>
  <c r="F41" i="39"/>
  <c r="G41" i="39"/>
  <c r="F41" i="40"/>
  <c r="G41" i="40"/>
  <c r="F41" i="41"/>
  <c r="G41" i="41"/>
  <c r="F41" i="42"/>
  <c r="G41" i="42"/>
  <c r="F41" i="43"/>
  <c r="G41" i="43"/>
  <c r="F41" i="44"/>
  <c r="G41" i="44"/>
  <c r="F41" i="45"/>
  <c r="G41" i="45"/>
  <c r="F41" i="46"/>
  <c r="G41" i="46"/>
  <c r="F41" i="47"/>
  <c r="G41" i="47"/>
  <c r="F41" i="48"/>
  <c r="G41" i="48"/>
  <c r="F41" i="49"/>
  <c r="G41" i="49"/>
  <c r="F41" i="50"/>
  <c r="G41" i="50"/>
  <c r="F41" i="51"/>
  <c r="G41" i="51"/>
  <c r="F41" i="52"/>
  <c r="G41" i="52"/>
  <c r="F41" i="53"/>
  <c r="G41" i="53"/>
  <c r="F41" i="54"/>
  <c r="G41" i="54"/>
  <c r="F41" i="55"/>
  <c r="G41" i="55"/>
  <c r="F41" i="56"/>
  <c r="G41" i="56"/>
  <c r="F41" i="57"/>
  <c r="G41" i="57"/>
  <c r="F41" i="22"/>
  <c r="G41" i="22"/>
  <c r="F41" i="23"/>
  <c r="G41" i="23"/>
  <c r="F41" i="24"/>
  <c r="G41" i="24"/>
  <c r="F41" i="25"/>
  <c r="G41" i="25"/>
  <c r="F41" i="26"/>
  <c r="G41" i="26"/>
  <c r="F41" i="27"/>
  <c r="G41" i="27"/>
  <c r="F41" i="28"/>
  <c r="G41" i="28"/>
  <c r="F41" i="29"/>
  <c r="G41" i="29"/>
  <c r="F41" i="30"/>
  <c r="G41" i="30"/>
  <c r="F41" i="31"/>
  <c r="G41" i="31"/>
  <c r="F41" i="32"/>
  <c r="G41" i="32"/>
  <c r="F41" i="33"/>
  <c r="G41" i="33"/>
  <c r="F41" i="16"/>
  <c r="G41" i="16"/>
  <c r="F41" i="17"/>
  <c r="G41" i="17"/>
  <c r="F41" i="18"/>
  <c r="G41" i="18"/>
  <c r="F41" i="19"/>
  <c r="G41" i="19"/>
  <c r="F41" i="20"/>
  <c r="G41" i="20"/>
  <c r="F41" i="21"/>
  <c r="G41" i="21"/>
  <c r="F41" i="1"/>
  <c r="G41" i="1"/>
  <c r="F41" i="7"/>
  <c r="G41" i="7"/>
  <c r="F41" i="8"/>
  <c r="G41" i="8"/>
  <c r="F41" i="9"/>
  <c r="G41" i="9"/>
  <c r="F41" i="11"/>
  <c r="G41" i="11"/>
  <c r="F41" i="10"/>
  <c r="G41" i="10"/>
  <c r="F41" i="58"/>
  <c r="G41" i="58"/>
  <c r="F41" i="59"/>
  <c r="G41" i="59"/>
  <c r="F41" i="60"/>
  <c r="G41" i="60"/>
  <c r="F41" i="61"/>
  <c r="G41" i="61"/>
  <c r="F41" i="34"/>
  <c r="G41" i="34"/>
  <c r="AD37" i="35"/>
  <c r="AE37" i="35"/>
  <c r="AD37" i="36"/>
  <c r="AE37" i="36"/>
  <c r="AD37" i="37"/>
  <c r="AE37" i="37"/>
  <c r="AD37" i="38"/>
  <c r="AE37" i="38"/>
  <c r="AD37" i="39"/>
  <c r="AE37" i="39"/>
  <c r="AD37" i="40"/>
  <c r="AE37" i="40"/>
  <c r="AD37" i="41"/>
  <c r="AE37" i="41"/>
  <c r="AD37" i="42"/>
  <c r="AE37" i="42"/>
  <c r="AD37" i="43"/>
  <c r="AE37" i="43"/>
  <c r="AD37" i="44"/>
  <c r="AE37" i="44"/>
  <c r="AD37" i="45"/>
  <c r="AE37" i="45"/>
  <c r="AD37" i="46"/>
  <c r="AE37" i="46"/>
  <c r="AD37" i="47"/>
  <c r="AE37" i="47"/>
  <c r="AD37" i="48"/>
  <c r="AE37" i="48"/>
  <c r="AD37" i="49"/>
  <c r="AE37" i="49"/>
  <c r="AD37" i="50"/>
  <c r="AE37" i="50"/>
  <c r="AD37" i="51"/>
  <c r="AE37" i="51"/>
  <c r="AD37" i="52"/>
  <c r="AE37" i="52"/>
  <c r="AD37" i="53"/>
  <c r="AE37" i="53"/>
  <c r="AD37" i="54"/>
  <c r="AE37" i="54"/>
  <c r="AD37" i="55"/>
  <c r="AE37" i="55"/>
  <c r="AD37" i="56"/>
  <c r="AE37" i="56"/>
  <c r="AD37" i="57"/>
  <c r="AE37" i="57"/>
  <c r="AD37" i="22"/>
  <c r="AE37" i="22"/>
  <c r="AD37" i="23"/>
  <c r="AE37" i="23"/>
  <c r="AD37" i="24"/>
  <c r="AE37" i="24"/>
  <c r="AD37" i="25"/>
  <c r="AE37" i="25"/>
  <c r="AD37" i="26"/>
  <c r="AE37" i="26"/>
  <c r="AD37" i="27"/>
  <c r="AE37" i="27"/>
  <c r="AD37" i="28"/>
  <c r="AE37" i="28"/>
  <c r="AD37" i="29"/>
  <c r="AE37" i="29"/>
  <c r="AD37" i="30"/>
  <c r="AE37" i="30"/>
  <c r="AD37" i="31"/>
  <c r="AE37" i="31"/>
  <c r="AD37" i="32"/>
  <c r="AE37" i="32"/>
  <c r="AD37" i="33"/>
  <c r="AE37" i="33"/>
  <c r="AD37" i="16"/>
  <c r="AE37" i="16"/>
  <c r="AD37" i="17"/>
  <c r="AE37" i="17"/>
  <c r="AD37" i="18"/>
  <c r="AE37" i="18"/>
  <c r="AD37" i="19"/>
  <c r="AE37" i="19"/>
  <c r="AD37" i="20"/>
  <c r="AE37" i="20"/>
  <c r="AD37" i="21"/>
  <c r="AE37" i="21"/>
  <c r="AD37" i="1"/>
  <c r="AE37" i="1"/>
  <c r="AD37" i="7"/>
  <c r="AE37" i="7"/>
  <c r="AD37" i="8"/>
  <c r="AE37" i="8"/>
  <c r="AD37" i="9"/>
  <c r="AE37" i="9"/>
  <c r="AD37" i="11"/>
  <c r="AE37" i="11"/>
  <c r="AD37" i="10"/>
  <c r="AE37" i="10"/>
  <c r="AD37" i="58"/>
  <c r="AE37" i="58"/>
  <c r="AD37" i="59"/>
  <c r="AE37" i="59"/>
  <c r="AD37" i="60"/>
  <c r="AE37" i="60"/>
  <c r="AD37" i="61"/>
  <c r="AE37" i="61"/>
  <c r="AD37" i="34"/>
  <c r="AE37" i="34"/>
  <c r="Z37" i="35"/>
  <c r="AA37" i="35"/>
  <c r="Z37" i="36"/>
  <c r="AA37" i="36"/>
  <c r="Z37" i="37"/>
  <c r="AA37" i="37"/>
  <c r="Z37" i="38"/>
  <c r="AA37" i="38"/>
  <c r="Z37" i="39"/>
  <c r="AA37" i="39"/>
  <c r="Z37" i="40"/>
  <c r="AA37" i="40"/>
  <c r="Z37" i="41"/>
  <c r="AA37" i="41"/>
  <c r="Z37" i="42"/>
  <c r="AA37" i="42"/>
  <c r="Z37" i="43"/>
  <c r="AA37" i="43"/>
  <c r="Z37" i="44"/>
  <c r="AA37" i="44"/>
  <c r="Z37" i="45"/>
  <c r="AA37" i="45"/>
  <c r="Z37" i="46"/>
  <c r="AA37" i="46"/>
  <c r="Z37" i="47"/>
  <c r="AA37" i="47"/>
  <c r="Z37" i="48"/>
  <c r="AA37" i="48"/>
  <c r="Z37" i="49"/>
  <c r="AA37" i="49"/>
  <c r="Z37" i="50"/>
  <c r="AA37" i="50"/>
  <c r="Z37" i="51"/>
  <c r="AA37" i="51"/>
  <c r="Z37" i="52"/>
  <c r="AA37" i="52"/>
  <c r="Z37" i="53"/>
  <c r="AA37" i="53"/>
  <c r="Z37" i="54"/>
  <c r="AA37" i="54"/>
  <c r="Z37" i="55"/>
  <c r="AA37" i="55"/>
  <c r="Z37" i="56"/>
  <c r="AA37" i="56"/>
  <c r="Z37" i="57"/>
  <c r="AA37" i="57"/>
  <c r="Z37" i="22"/>
  <c r="AA37" i="22"/>
  <c r="Z37" i="23"/>
  <c r="AA37" i="23"/>
  <c r="Z37" i="24"/>
  <c r="AA37" i="24"/>
  <c r="Z37" i="25"/>
  <c r="AA37" i="25"/>
  <c r="Z37" i="26"/>
  <c r="AA37" i="26"/>
  <c r="Z37" i="27"/>
  <c r="AA37" i="27"/>
  <c r="Z37" i="28"/>
  <c r="AA37" i="28"/>
  <c r="Z37" i="29"/>
  <c r="AA37" i="29"/>
  <c r="Z37" i="30"/>
  <c r="AA37" i="30"/>
  <c r="Z37" i="31"/>
  <c r="AA37" i="31"/>
  <c r="Z37" i="32"/>
  <c r="AA37" i="32"/>
  <c r="Z37" i="33"/>
  <c r="AA37" i="33"/>
  <c r="Z37" i="16"/>
  <c r="AA37" i="16"/>
  <c r="Z37" i="17"/>
  <c r="AA37" i="17"/>
  <c r="Z37" i="18"/>
  <c r="AA37" i="18"/>
  <c r="Z37" i="19"/>
  <c r="AA37" i="19"/>
  <c r="Z37" i="20"/>
  <c r="AA37" i="20"/>
  <c r="Z37" i="21"/>
  <c r="AA37" i="21"/>
  <c r="Z37" i="1"/>
  <c r="AA37" i="1"/>
  <c r="Z37" i="7"/>
  <c r="AA37" i="7"/>
  <c r="Z37" i="8"/>
  <c r="AA37" i="8"/>
  <c r="Z37" i="9"/>
  <c r="AA37" i="9"/>
  <c r="Z37" i="11"/>
  <c r="AA37" i="11"/>
  <c r="Z37" i="10"/>
  <c r="AA37" i="10"/>
  <c r="Z37" i="58"/>
  <c r="AA37" i="58"/>
  <c r="Z37" i="59"/>
  <c r="AA37" i="59"/>
  <c r="Z37" i="60"/>
  <c r="AA37" i="60"/>
  <c r="Z37" i="61"/>
  <c r="AA37" i="61"/>
  <c r="Z37" i="34"/>
  <c r="AA37" i="34"/>
  <c r="V37" i="35"/>
  <c r="W37" i="35"/>
  <c r="V37" i="36"/>
  <c r="W37" i="36"/>
  <c r="V37" i="37"/>
  <c r="W37" i="37"/>
  <c r="V37" i="38"/>
  <c r="W37" i="38"/>
  <c r="V37" i="39"/>
  <c r="W37" i="39"/>
  <c r="V37" i="40"/>
  <c r="W37" i="40"/>
  <c r="V37" i="41"/>
  <c r="W37" i="41"/>
  <c r="V37" i="42"/>
  <c r="W37" i="42"/>
  <c r="V37" i="43"/>
  <c r="W37" i="43"/>
  <c r="V37" i="44"/>
  <c r="W37" i="44"/>
  <c r="V37" i="45"/>
  <c r="W37" i="45"/>
  <c r="V37" i="46"/>
  <c r="W37" i="46"/>
  <c r="V37" i="47"/>
  <c r="W37" i="47"/>
  <c r="V37" i="48"/>
  <c r="W37" i="48"/>
  <c r="V37" i="49"/>
  <c r="W37" i="49"/>
  <c r="V37" i="50"/>
  <c r="W37" i="50"/>
  <c r="V37" i="51"/>
  <c r="W37" i="51"/>
  <c r="V37" i="52"/>
  <c r="W37" i="52"/>
  <c r="V37" i="53"/>
  <c r="W37" i="53"/>
  <c r="V37" i="54"/>
  <c r="W37" i="54"/>
  <c r="V37" i="55"/>
  <c r="W37" i="55"/>
  <c r="V37" i="56"/>
  <c r="W37" i="56"/>
  <c r="V37" i="57"/>
  <c r="W37" i="57"/>
  <c r="V37" i="22"/>
  <c r="W37" i="22"/>
  <c r="V37" i="23"/>
  <c r="W37" i="23"/>
  <c r="V37" i="24"/>
  <c r="W37" i="24"/>
  <c r="V37" i="25"/>
  <c r="W37" i="25"/>
  <c r="V37" i="26"/>
  <c r="W37" i="26"/>
  <c r="V37" i="27"/>
  <c r="W37" i="27"/>
  <c r="V37" i="28"/>
  <c r="W37" i="28"/>
  <c r="V37" i="29"/>
  <c r="W37" i="29"/>
  <c r="V37" i="30"/>
  <c r="W37" i="30"/>
  <c r="V37" i="31"/>
  <c r="W37" i="31"/>
  <c r="V37" i="32"/>
  <c r="W37" i="32"/>
  <c r="V37" i="33"/>
  <c r="W37" i="33"/>
  <c r="V37" i="16"/>
  <c r="W37" i="16"/>
  <c r="V37" i="17"/>
  <c r="W37" i="17"/>
  <c r="V37" i="18"/>
  <c r="W37" i="18"/>
  <c r="V37" i="19"/>
  <c r="W37" i="19"/>
  <c r="V37" i="20"/>
  <c r="W37" i="20"/>
  <c r="V37" i="21"/>
  <c r="W37" i="21"/>
  <c r="V37" i="1"/>
  <c r="W37" i="1"/>
  <c r="V37" i="7"/>
  <c r="W37" i="7"/>
  <c r="V37" i="8"/>
  <c r="W37" i="8"/>
  <c r="V37" i="9"/>
  <c r="W37" i="9"/>
  <c r="V37" i="11"/>
  <c r="W37" i="11"/>
  <c r="V37" i="10"/>
  <c r="W37" i="10"/>
  <c r="V37" i="58"/>
  <c r="W37" i="58"/>
  <c r="V37" i="59"/>
  <c r="W37" i="59"/>
  <c r="V37" i="60"/>
  <c r="W37" i="60"/>
  <c r="V37" i="61"/>
  <c r="W37" i="61"/>
  <c r="V37" i="34"/>
  <c r="W37" i="34"/>
  <c r="R37" i="35"/>
  <c r="S37" i="35"/>
  <c r="R37" i="36"/>
  <c r="S37" i="36"/>
  <c r="R37" i="37"/>
  <c r="S37" i="37"/>
  <c r="R37" i="38"/>
  <c r="S37" i="38"/>
  <c r="R37" i="39"/>
  <c r="S37" i="39"/>
  <c r="R37" i="40"/>
  <c r="S37" i="40"/>
  <c r="R37" i="41"/>
  <c r="S37" i="41"/>
  <c r="R37" i="42"/>
  <c r="S37" i="42"/>
  <c r="R37" i="43"/>
  <c r="S37" i="43"/>
  <c r="R37" i="44"/>
  <c r="S37" i="44"/>
  <c r="R37" i="45"/>
  <c r="S37" i="45"/>
  <c r="R37" i="46"/>
  <c r="S37" i="46"/>
  <c r="R37" i="47"/>
  <c r="S37" i="47"/>
  <c r="R37" i="48"/>
  <c r="S37" i="48"/>
  <c r="R37" i="49"/>
  <c r="S37" i="49"/>
  <c r="R37" i="50"/>
  <c r="S37" i="50"/>
  <c r="R37" i="51"/>
  <c r="S37" i="51"/>
  <c r="R37" i="52"/>
  <c r="S37" i="52"/>
  <c r="R37" i="53"/>
  <c r="S37" i="53"/>
  <c r="R37" i="54"/>
  <c r="S37" i="54"/>
  <c r="R37" i="55"/>
  <c r="S37" i="55"/>
  <c r="R37" i="56"/>
  <c r="S37" i="56"/>
  <c r="R37" i="57"/>
  <c r="S37" i="57"/>
  <c r="R37" i="22"/>
  <c r="S37" i="22"/>
  <c r="R37" i="23"/>
  <c r="S37" i="23"/>
  <c r="R37" i="24"/>
  <c r="S37" i="24"/>
  <c r="R37" i="25"/>
  <c r="S37" i="25"/>
  <c r="R37" i="26"/>
  <c r="S37" i="26"/>
  <c r="R37" i="27"/>
  <c r="S37" i="27"/>
  <c r="R37" i="28"/>
  <c r="S37" i="28"/>
  <c r="R37" i="29"/>
  <c r="S37" i="29"/>
  <c r="R37" i="30"/>
  <c r="S37" i="30"/>
  <c r="R37" i="31"/>
  <c r="S37" i="31"/>
  <c r="R37" i="32"/>
  <c r="S37" i="32"/>
  <c r="R37" i="33"/>
  <c r="S37" i="33"/>
  <c r="R37" i="16"/>
  <c r="S37" i="16"/>
  <c r="R37" i="17"/>
  <c r="S37" i="17"/>
  <c r="R37" i="18"/>
  <c r="S37" i="18"/>
  <c r="R37" i="19"/>
  <c r="S37" i="19"/>
  <c r="R37" i="20"/>
  <c r="S37" i="20"/>
  <c r="R37" i="21"/>
  <c r="S37" i="21"/>
  <c r="R37" i="1"/>
  <c r="S37" i="1"/>
  <c r="R37" i="7"/>
  <c r="S37" i="7"/>
  <c r="R37" i="8"/>
  <c r="S37" i="8"/>
  <c r="R37" i="9"/>
  <c r="S37" i="9"/>
  <c r="R37" i="11"/>
  <c r="S37" i="11"/>
  <c r="R37" i="10"/>
  <c r="S37" i="10"/>
  <c r="R37" i="58"/>
  <c r="S37" i="58"/>
  <c r="R37" i="59"/>
  <c r="S37" i="59"/>
  <c r="R37" i="60"/>
  <c r="S37" i="60"/>
  <c r="R37" i="61"/>
  <c r="S37" i="61"/>
  <c r="R37" i="34"/>
  <c r="S37" i="34"/>
  <c r="N37" i="35"/>
  <c r="O37" i="35"/>
  <c r="N37" i="36"/>
  <c r="O37" i="36"/>
  <c r="N37" i="37"/>
  <c r="O37" i="37"/>
  <c r="N37" i="38"/>
  <c r="O37" i="38"/>
  <c r="N37" i="39"/>
  <c r="O37" i="39"/>
  <c r="N37" i="40"/>
  <c r="O37" i="40"/>
  <c r="N37" i="41"/>
  <c r="O37" i="41"/>
  <c r="N37" i="42"/>
  <c r="O37" i="42"/>
  <c r="N37" i="43"/>
  <c r="O37" i="43"/>
  <c r="N37" i="44"/>
  <c r="O37" i="44"/>
  <c r="N37" i="45"/>
  <c r="O37" i="45"/>
  <c r="N37" i="46"/>
  <c r="O37" i="46"/>
  <c r="N37" i="47"/>
  <c r="O37" i="47"/>
  <c r="N37" i="48"/>
  <c r="O37" i="48"/>
  <c r="N37" i="49"/>
  <c r="O37" i="49"/>
  <c r="N37" i="50"/>
  <c r="O37" i="50"/>
  <c r="N37" i="51"/>
  <c r="O37" i="51"/>
  <c r="N37" i="52"/>
  <c r="O37" i="52"/>
  <c r="N37" i="53"/>
  <c r="O37" i="53"/>
  <c r="N37" i="54"/>
  <c r="O37" i="54"/>
  <c r="N37" i="55"/>
  <c r="O37" i="55"/>
  <c r="N37" i="56"/>
  <c r="O37" i="56"/>
  <c r="N37" i="57"/>
  <c r="O37" i="57"/>
  <c r="N37" i="22"/>
  <c r="O37" i="22"/>
  <c r="N37" i="23"/>
  <c r="O37" i="23"/>
  <c r="N37" i="24"/>
  <c r="O37" i="24"/>
  <c r="N37" i="25"/>
  <c r="O37" i="25"/>
  <c r="N37" i="26"/>
  <c r="O37" i="26"/>
  <c r="N37" i="27"/>
  <c r="O37" i="27"/>
  <c r="N37" i="28"/>
  <c r="O37" i="28"/>
  <c r="N37" i="29"/>
  <c r="O37" i="29"/>
  <c r="N37" i="30"/>
  <c r="O37" i="30"/>
  <c r="N37" i="31"/>
  <c r="O37" i="31"/>
  <c r="N37" i="32"/>
  <c r="O37" i="32"/>
  <c r="N37" i="33"/>
  <c r="O37" i="33"/>
  <c r="N37" i="16"/>
  <c r="O37" i="16"/>
  <c r="N37" i="17"/>
  <c r="O37" i="17"/>
  <c r="N37" i="18"/>
  <c r="O37" i="18"/>
  <c r="N37" i="19"/>
  <c r="O37" i="19"/>
  <c r="N37" i="20"/>
  <c r="O37" i="20"/>
  <c r="N37" i="21"/>
  <c r="O37" i="21"/>
  <c r="N37" i="1"/>
  <c r="O37" i="1"/>
  <c r="N37" i="7"/>
  <c r="O37" i="7"/>
  <c r="N37" i="8"/>
  <c r="O37" i="8"/>
  <c r="N37" i="9"/>
  <c r="O37" i="9"/>
  <c r="N37" i="11"/>
  <c r="O37" i="11"/>
  <c r="N37" i="10"/>
  <c r="O37" i="10"/>
  <c r="N37" i="58"/>
  <c r="O37" i="58"/>
  <c r="N37" i="59"/>
  <c r="O37" i="59"/>
  <c r="N37" i="60"/>
  <c r="O37" i="60"/>
  <c r="N37" i="61"/>
  <c r="O37" i="61"/>
  <c r="N37" i="34"/>
  <c r="O37" i="34"/>
  <c r="J37" i="35"/>
  <c r="K37" i="35"/>
  <c r="J37" i="36"/>
  <c r="K37" i="36"/>
  <c r="J37" i="37"/>
  <c r="K37" i="37"/>
  <c r="J37" i="38"/>
  <c r="K37" i="38"/>
  <c r="J37" i="39"/>
  <c r="K37" i="39"/>
  <c r="J37" i="40"/>
  <c r="K37" i="40"/>
  <c r="J37" i="41"/>
  <c r="K37" i="41"/>
  <c r="J37" i="42"/>
  <c r="K37" i="42"/>
  <c r="J37" i="43"/>
  <c r="K37" i="43"/>
  <c r="J37" i="44"/>
  <c r="K37" i="44"/>
  <c r="J37" i="45"/>
  <c r="K37" i="45"/>
  <c r="J37" i="46"/>
  <c r="K37" i="46"/>
  <c r="J37" i="47"/>
  <c r="K37" i="47"/>
  <c r="J37" i="48"/>
  <c r="K37" i="48"/>
  <c r="J37" i="49"/>
  <c r="K37" i="49"/>
  <c r="J37" i="50"/>
  <c r="K37" i="50"/>
  <c r="J37" i="51"/>
  <c r="K37" i="51"/>
  <c r="J37" i="52"/>
  <c r="K37" i="52"/>
  <c r="J37" i="53"/>
  <c r="K37" i="53"/>
  <c r="J37" i="54"/>
  <c r="K37" i="54"/>
  <c r="J37" i="55"/>
  <c r="K37" i="55"/>
  <c r="J37" i="56"/>
  <c r="K37" i="56"/>
  <c r="J37" i="57"/>
  <c r="K37" i="57"/>
  <c r="J37" i="22"/>
  <c r="K37" i="22"/>
  <c r="J37" i="23"/>
  <c r="K37" i="23"/>
  <c r="J37" i="24"/>
  <c r="K37" i="24"/>
  <c r="J37" i="25"/>
  <c r="K37" i="25"/>
  <c r="J37" i="26"/>
  <c r="K37" i="26"/>
  <c r="J37" i="27"/>
  <c r="K37" i="27"/>
  <c r="J37" i="28"/>
  <c r="K37" i="28"/>
  <c r="J37" i="29"/>
  <c r="K37" i="29"/>
  <c r="J37" i="30"/>
  <c r="K37" i="30"/>
  <c r="J37" i="31"/>
  <c r="K37" i="31"/>
  <c r="J37" i="32"/>
  <c r="K37" i="32"/>
  <c r="J37" i="33"/>
  <c r="K37" i="33"/>
  <c r="J37" i="16"/>
  <c r="K37" i="16"/>
  <c r="J37" i="17"/>
  <c r="K37" i="17"/>
  <c r="J37" i="18"/>
  <c r="K37" i="18"/>
  <c r="J37" i="19"/>
  <c r="K37" i="19"/>
  <c r="J37" i="20"/>
  <c r="K37" i="20"/>
  <c r="J37" i="21"/>
  <c r="K37" i="21"/>
  <c r="J37" i="1"/>
  <c r="K37" i="1"/>
  <c r="J37" i="7"/>
  <c r="K37" i="7"/>
  <c r="J37" i="8"/>
  <c r="K37" i="8"/>
  <c r="J37" i="9"/>
  <c r="K37" i="9"/>
  <c r="J37" i="11"/>
  <c r="K37" i="11"/>
  <c r="J37" i="10"/>
  <c r="K37" i="10"/>
  <c r="J37" i="58"/>
  <c r="K37" i="58"/>
  <c r="J37" i="59"/>
  <c r="K37" i="59"/>
  <c r="J37" i="60"/>
  <c r="K37" i="60"/>
  <c r="J37" i="61"/>
  <c r="K37" i="61"/>
  <c r="J37" i="34"/>
  <c r="K37" i="34"/>
  <c r="F37" i="35"/>
  <c r="G37" i="35"/>
  <c r="F37" i="36"/>
  <c r="G37" i="36"/>
  <c r="F37" i="37"/>
  <c r="G37" i="37"/>
  <c r="F37" i="38"/>
  <c r="G37" i="38"/>
  <c r="F37" i="39"/>
  <c r="G37" i="39"/>
  <c r="F37" i="40"/>
  <c r="G37" i="40"/>
  <c r="F37" i="41"/>
  <c r="G37" i="41"/>
  <c r="F37" i="42"/>
  <c r="G37" i="42"/>
  <c r="F37" i="43"/>
  <c r="G37" i="43"/>
  <c r="F37" i="44"/>
  <c r="G37" i="44"/>
  <c r="F37" i="45"/>
  <c r="G37" i="45"/>
  <c r="F37" i="46"/>
  <c r="G37" i="46"/>
  <c r="F37" i="47"/>
  <c r="G37" i="47"/>
  <c r="F37" i="48"/>
  <c r="G37" i="48"/>
  <c r="F37" i="49"/>
  <c r="G37" i="49"/>
  <c r="F37" i="50"/>
  <c r="G37" i="50"/>
  <c r="F37" i="51"/>
  <c r="G37" i="51"/>
  <c r="F37" i="52"/>
  <c r="G37" i="52"/>
  <c r="F37" i="53"/>
  <c r="G37" i="53"/>
  <c r="F37" i="54"/>
  <c r="G37" i="54"/>
  <c r="F37" i="55"/>
  <c r="G37" i="55"/>
  <c r="F37" i="56"/>
  <c r="G37" i="56"/>
  <c r="F37" i="57"/>
  <c r="G37" i="57"/>
  <c r="F37" i="22"/>
  <c r="G37" i="22"/>
  <c r="F37" i="23"/>
  <c r="G37" i="23"/>
  <c r="F37" i="24"/>
  <c r="G37" i="24"/>
  <c r="F37" i="25"/>
  <c r="G37" i="25"/>
  <c r="F37" i="26"/>
  <c r="G37" i="26"/>
  <c r="F37" i="27"/>
  <c r="G37" i="27"/>
  <c r="F37" i="28"/>
  <c r="G37" i="28"/>
  <c r="F37" i="29"/>
  <c r="G37" i="29"/>
  <c r="F37" i="30"/>
  <c r="G37" i="30"/>
  <c r="F37" i="31"/>
  <c r="G37" i="31"/>
  <c r="F37" i="32"/>
  <c r="G37" i="32"/>
  <c r="F37" i="33"/>
  <c r="G37" i="33"/>
  <c r="F37" i="16"/>
  <c r="G37" i="16"/>
  <c r="F37" i="17"/>
  <c r="G37" i="17"/>
  <c r="F37" i="18"/>
  <c r="G37" i="18"/>
  <c r="F37" i="19"/>
  <c r="G37" i="19"/>
  <c r="F37" i="20"/>
  <c r="G37" i="20"/>
  <c r="F37" i="21"/>
  <c r="G37" i="21"/>
  <c r="F37" i="1"/>
  <c r="G37" i="1"/>
  <c r="F37" i="7"/>
  <c r="G37" i="7"/>
  <c r="F37" i="8"/>
  <c r="G37" i="8"/>
  <c r="F37" i="9"/>
  <c r="G37" i="9"/>
  <c r="F37" i="11"/>
  <c r="G37" i="11"/>
  <c r="F37" i="10"/>
  <c r="G37" i="10"/>
  <c r="F37" i="58"/>
  <c r="G37" i="58"/>
  <c r="F37" i="59"/>
  <c r="G37" i="59"/>
  <c r="F37" i="60"/>
  <c r="G37" i="60"/>
  <c r="F37" i="61"/>
  <c r="G37" i="61"/>
  <c r="F37" i="34"/>
  <c r="G37" i="34"/>
  <c r="AD30" i="35"/>
  <c r="AD42" i="35" s="1"/>
  <c r="AD44" i="35" s="1"/>
  <c r="AE30" i="35"/>
  <c r="AE42" i="35" s="1"/>
  <c r="AE44" i="35" s="1"/>
  <c r="AD30" i="36"/>
  <c r="AD42" i="36" s="1"/>
  <c r="AD44" i="36" s="1"/>
  <c r="AE30" i="36"/>
  <c r="AE42" i="36" s="1"/>
  <c r="AE44" i="36" s="1"/>
  <c r="AD30" i="37"/>
  <c r="AD42" i="37" s="1"/>
  <c r="AD44" i="37" s="1"/>
  <c r="AE30" i="37"/>
  <c r="AE42" i="37" s="1"/>
  <c r="AE44" i="37" s="1"/>
  <c r="AD30" i="38"/>
  <c r="AD42" i="38" s="1"/>
  <c r="AD44" i="38" s="1"/>
  <c r="AE30" i="38"/>
  <c r="AE42" i="38" s="1"/>
  <c r="AE44" i="38" s="1"/>
  <c r="AD30" i="39"/>
  <c r="AD42" i="39" s="1"/>
  <c r="AD44" i="39" s="1"/>
  <c r="AE30" i="39"/>
  <c r="AE42" i="39" s="1"/>
  <c r="AE44" i="39" s="1"/>
  <c r="AD30" i="40"/>
  <c r="AD42" i="40" s="1"/>
  <c r="AD44" i="40" s="1"/>
  <c r="AE30" i="40"/>
  <c r="AE42" i="40" s="1"/>
  <c r="AE44" i="40" s="1"/>
  <c r="AD30" i="41"/>
  <c r="AD42" i="41" s="1"/>
  <c r="AD44" i="41" s="1"/>
  <c r="AE30" i="41"/>
  <c r="AE42" i="41" s="1"/>
  <c r="AE44" i="41" s="1"/>
  <c r="AD30" i="42"/>
  <c r="AD42" i="42" s="1"/>
  <c r="AD44" i="42" s="1"/>
  <c r="AE30" i="42"/>
  <c r="AE42" i="42" s="1"/>
  <c r="AE44" i="42" s="1"/>
  <c r="AD30" i="43"/>
  <c r="AD42" i="43" s="1"/>
  <c r="AD44" i="43" s="1"/>
  <c r="AE30" i="43"/>
  <c r="AE42" i="43" s="1"/>
  <c r="AE44" i="43" s="1"/>
  <c r="AD30" i="44"/>
  <c r="AD42" i="44" s="1"/>
  <c r="AD44" i="44" s="1"/>
  <c r="AE30" i="44"/>
  <c r="AE42" i="44" s="1"/>
  <c r="AE44" i="44" s="1"/>
  <c r="AD30" i="45"/>
  <c r="AD42" i="45" s="1"/>
  <c r="AD44" i="45" s="1"/>
  <c r="AE30" i="45"/>
  <c r="AE42" i="45" s="1"/>
  <c r="AE44" i="45" s="1"/>
  <c r="AD30" i="46"/>
  <c r="AD42" i="46" s="1"/>
  <c r="AD44" i="46" s="1"/>
  <c r="AE30" i="46"/>
  <c r="AE42" i="46" s="1"/>
  <c r="AE44" i="46" s="1"/>
  <c r="AD30" i="47"/>
  <c r="AD42" i="47" s="1"/>
  <c r="AD44" i="47" s="1"/>
  <c r="AE30" i="47"/>
  <c r="AE42" i="47" s="1"/>
  <c r="AE44" i="47" s="1"/>
  <c r="AD30" i="48"/>
  <c r="AD42" i="48" s="1"/>
  <c r="AD44" i="48" s="1"/>
  <c r="AE30" i="48"/>
  <c r="AE42" i="48" s="1"/>
  <c r="AE44" i="48" s="1"/>
  <c r="AD30" i="49"/>
  <c r="AD42" i="49" s="1"/>
  <c r="AD44" i="49" s="1"/>
  <c r="AE30" i="49"/>
  <c r="AE42" i="49" s="1"/>
  <c r="AE44" i="49" s="1"/>
  <c r="AD30" i="50"/>
  <c r="AD42" i="50" s="1"/>
  <c r="AD44" i="50" s="1"/>
  <c r="AE30" i="50"/>
  <c r="AE42" i="50" s="1"/>
  <c r="AE44" i="50" s="1"/>
  <c r="AD30" i="51"/>
  <c r="AD42" i="51" s="1"/>
  <c r="AD44" i="51" s="1"/>
  <c r="AE30" i="51"/>
  <c r="AE42" i="51" s="1"/>
  <c r="AE44" i="51" s="1"/>
  <c r="AD30" i="52"/>
  <c r="AD42" i="52" s="1"/>
  <c r="AD44" i="52" s="1"/>
  <c r="AE30" i="52"/>
  <c r="AE42" i="52" s="1"/>
  <c r="AE44" i="52" s="1"/>
  <c r="AD30" i="53"/>
  <c r="AD42" i="53" s="1"/>
  <c r="AD44" i="53" s="1"/>
  <c r="AE30" i="53"/>
  <c r="AE42" i="53" s="1"/>
  <c r="AE44" i="53" s="1"/>
  <c r="AD30" i="54"/>
  <c r="AD42" i="54" s="1"/>
  <c r="AD44" i="54" s="1"/>
  <c r="AE30" i="54"/>
  <c r="AE42" i="54" s="1"/>
  <c r="AE44" i="54" s="1"/>
  <c r="AD30" i="55"/>
  <c r="AD42" i="55" s="1"/>
  <c r="AD44" i="55" s="1"/>
  <c r="AE30" i="55"/>
  <c r="AE42" i="55" s="1"/>
  <c r="AE44" i="55" s="1"/>
  <c r="AD30" i="56"/>
  <c r="AD42" i="56" s="1"/>
  <c r="AD44" i="56" s="1"/>
  <c r="AE30" i="56"/>
  <c r="AE42" i="56" s="1"/>
  <c r="AE44" i="56" s="1"/>
  <c r="AD30" i="57"/>
  <c r="AD42" i="57" s="1"/>
  <c r="AD44" i="57" s="1"/>
  <c r="AE30" i="57"/>
  <c r="AE42" i="57" s="1"/>
  <c r="AE44" i="57" s="1"/>
  <c r="AD30" i="22"/>
  <c r="AD42" i="22" s="1"/>
  <c r="AD44" i="22" s="1"/>
  <c r="AE30" i="22"/>
  <c r="AE42" i="22" s="1"/>
  <c r="AE44" i="22" s="1"/>
  <c r="AD30" i="23"/>
  <c r="AD42" i="23" s="1"/>
  <c r="AD44" i="23" s="1"/>
  <c r="AE30" i="23"/>
  <c r="AE42" i="23" s="1"/>
  <c r="AE44" i="23" s="1"/>
  <c r="AD30" i="24"/>
  <c r="AD42" i="24" s="1"/>
  <c r="AD44" i="24" s="1"/>
  <c r="AE30" i="24"/>
  <c r="AE42" i="24" s="1"/>
  <c r="AE44" i="24" s="1"/>
  <c r="AD30" i="25"/>
  <c r="AD42" i="25" s="1"/>
  <c r="AD44" i="25" s="1"/>
  <c r="AE30" i="25"/>
  <c r="AE42" i="25" s="1"/>
  <c r="AE44" i="25" s="1"/>
  <c r="AD30" i="26"/>
  <c r="AD42" i="26" s="1"/>
  <c r="AD44" i="26" s="1"/>
  <c r="AE30" i="26"/>
  <c r="AE42" i="26" s="1"/>
  <c r="AE44" i="26" s="1"/>
  <c r="AD30" i="27"/>
  <c r="AD42" i="27" s="1"/>
  <c r="AD44" i="27" s="1"/>
  <c r="AE30" i="27"/>
  <c r="AE42" i="27" s="1"/>
  <c r="AE44" i="27" s="1"/>
  <c r="AD30" i="28"/>
  <c r="AD42" i="28" s="1"/>
  <c r="AD44" i="28" s="1"/>
  <c r="AE30" i="28"/>
  <c r="AE42" i="28" s="1"/>
  <c r="AE44" i="28" s="1"/>
  <c r="AD30" i="29"/>
  <c r="AD42" i="29" s="1"/>
  <c r="AD44" i="29" s="1"/>
  <c r="AE30" i="29"/>
  <c r="AE42" i="29" s="1"/>
  <c r="AE44" i="29" s="1"/>
  <c r="AD30" i="30"/>
  <c r="AE30" i="30"/>
  <c r="AE42" i="30" s="1"/>
  <c r="AE44" i="30" s="1"/>
  <c r="AD30" i="31"/>
  <c r="AE30" i="31"/>
  <c r="AE42" i="31" s="1"/>
  <c r="AE44" i="31" s="1"/>
  <c r="AD30" i="32"/>
  <c r="AE30" i="32"/>
  <c r="AE42" i="32" s="1"/>
  <c r="AE44" i="32" s="1"/>
  <c r="AD30" i="33"/>
  <c r="AE30" i="33"/>
  <c r="AE42" i="33" s="1"/>
  <c r="AE44" i="33" s="1"/>
  <c r="AD30" i="16"/>
  <c r="AE30" i="16"/>
  <c r="AE42" i="16" s="1"/>
  <c r="AE44" i="16" s="1"/>
  <c r="AD30" i="17"/>
  <c r="AE30" i="17"/>
  <c r="AE42" i="17" s="1"/>
  <c r="AE44" i="17" s="1"/>
  <c r="AD30" i="18"/>
  <c r="AE30" i="18"/>
  <c r="AE42" i="18" s="1"/>
  <c r="AE44" i="18" s="1"/>
  <c r="AD30" i="19"/>
  <c r="AE30" i="19"/>
  <c r="AE42" i="19" s="1"/>
  <c r="AE44" i="19" s="1"/>
  <c r="AD30" i="20"/>
  <c r="AE30" i="20"/>
  <c r="AE42" i="20" s="1"/>
  <c r="AE44" i="20" s="1"/>
  <c r="AD30" i="21"/>
  <c r="AE30" i="21"/>
  <c r="AE42" i="21" s="1"/>
  <c r="AE44" i="21" s="1"/>
  <c r="AD30" i="1"/>
  <c r="AE30" i="1"/>
  <c r="AE42" i="1" s="1"/>
  <c r="AE44" i="1" s="1"/>
  <c r="AD30" i="7"/>
  <c r="AE30" i="7"/>
  <c r="AE42" i="7" s="1"/>
  <c r="AE44" i="7" s="1"/>
  <c r="AD30" i="8"/>
  <c r="AE30" i="8"/>
  <c r="AE42" i="8" s="1"/>
  <c r="AE44" i="8" s="1"/>
  <c r="AD30" i="9"/>
  <c r="AE30" i="9"/>
  <c r="AE42" i="9" s="1"/>
  <c r="AE44" i="9" s="1"/>
  <c r="AD30" i="11"/>
  <c r="AE30" i="11"/>
  <c r="AE42" i="11" s="1"/>
  <c r="AE44" i="11" s="1"/>
  <c r="AD30" i="10"/>
  <c r="AE30" i="10"/>
  <c r="AE42" i="10" s="1"/>
  <c r="AE44" i="10" s="1"/>
  <c r="AD30" i="58"/>
  <c r="AD42" i="58" s="1"/>
  <c r="AD44" i="58" s="1"/>
  <c r="AE30" i="58"/>
  <c r="AE42" i="58" s="1"/>
  <c r="AE44" i="58" s="1"/>
  <c r="AD30" i="59"/>
  <c r="AD42" i="59" s="1"/>
  <c r="AD44" i="59" s="1"/>
  <c r="AE30" i="59"/>
  <c r="AE42" i="59" s="1"/>
  <c r="AE44" i="59" s="1"/>
  <c r="AD30" i="60"/>
  <c r="AD42" i="60" s="1"/>
  <c r="AD44" i="60" s="1"/>
  <c r="AE30" i="60"/>
  <c r="AE42" i="60" s="1"/>
  <c r="AE44" i="60" s="1"/>
  <c r="AD30" i="61"/>
  <c r="AD42" i="61" s="1"/>
  <c r="AD44" i="61" s="1"/>
  <c r="AE30" i="61"/>
  <c r="AE42" i="61" s="1"/>
  <c r="AE44" i="61" s="1"/>
  <c r="AD30" i="34"/>
  <c r="AD42" i="34" s="1"/>
  <c r="AD44" i="34" s="1"/>
  <c r="AE30" i="34"/>
  <c r="AD17" i="35"/>
  <c r="AE17" i="35"/>
  <c r="AD17" i="36"/>
  <c r="AE17" i="36"/>
  <c r="AD17" i="37"/>
  <c r="AE17" i="37"/>
  <c r="AD17" i="38"/>
  <c r="AE17" i="38"/>
  <c r="AD17" i="39"/>
  <c r="AE17" i="39"/>
  <c r="AD17" i="40"/>
  <c r="AE17" i="40"/>
  <c r="AD17" i="41"/>
  <c r="AE17" i="41"/>
  <c r="AD17" i="42"/>
  <c r="AE17" i="42"/>
  <c r="AD17" i="43"/>
  <c r="AE17" i="43"/>
  <c r="AD17" i="44"/>
  <c r="AE17" i="44"/>
  <c r="AD17" i="45"/>
  <c r="AE17" i="45"/>
  <c r="AD17" i="46"/>
  <c r="AE17" i="46"/>
  <c r="AD17" i="47"/>
  <c r="AE17" i="47"/>
  <c r="AD17" i="48"/>
  <c r="AE17" i="48"/>
  <c r="AD17" i="49"/>
  <c r="AE17" i="49"/>
  <c r="AD17" i="50"/>
  <c r="AE17" i="50"/>
  <c r="AD17" i="51"/>
  <c r="AE17" i="51"/>
  <c r="AD17" i="52"/>
  <c r="AE17" i="52"/>
  <c r="AD17" i="53"/>
  <c r="AE17" i="53"/>
  <c r="AD17" i="54"/>
  <c r="AE17" i="54"/>
  <c r="AD17" i="55"/>
  <c r="AE17" i="55"/>
  <c r="AD17" i="56"/>
  <c r="AE17" i="56"/>
  <c r="AD17" i="57"/>
  <c r="AE17" i="57"/>
  <c r="AD17" i="22"/>
  <c r="AE17" i="22"/>
  <c r="AD17" i="23"/>
  <c r="AE17" i="23"/>
  <c r="AD17" i="24"/>
  <c r="AE17" i="24"/>
  <c r="AD17" i="25"/>
  <c r="AE17" i="25"/>
  <c r="AD17" i="26"/>
  <c r="AE17" i="26"/>
  <c r="AD17" i="27"/>
  <c r="AE17" i="27"/>
  <c r="AD17" i="28"/>
  <c r="AE17" i="28"/>
  <c r="AD17" i="29"/>
  <c r="AE17" i="29"/>
  <c r="AD17" i="30"/>
  <c r="AE17" i="30"/>
  <c r="AD17" i="31"/>
  <c r="AE17" i="31"/>
  <c r="AD17" i="32"/>
  <c r="AE17" i="32"/>
  <c r="AD17" i="33"/>
  <c r="AE17" i="33"/>
  <c r="AD17" i="16"/>
  <c r="AE17" i="16"/>
  <c r="AD17" i="17"/>
  <c r="AE17" i="17"/>
  <c r="AD17" i="18"/>
  <c r="AE17" i="18"/>
  <c r="AD17" i="19"/>
  <c r="AE17" i="19"/>
  <c r="AD17" i="20"/>
  <c r="AE17" i="20"/>
  <c r="AD17" i="21"/>
  <c r="AE17" i="21"/>
  <c r="AD17" i="1"/>
  <c r="AE17" i="1"/>
  <c r="AD17" i="7"/>
  <c r="AE17" i="7"/>
  <c r="AD17" i="8"/>
  <c r="AE17" i="8"/>
  <c r="AD17" i="9"/>
  <c r="AE17" i="9"/>
  <c r="AD17" i="11"/>
  <c r="AE17" i="11"/>
  <c r="AD17" i="10"/>
  <c r="AE17" i="10"/>
  <c r="AD17" i="58"/>
  <c r="AE17" i="58"/>
  <c r="AD17" i="59"/>
  <c r="AE17" i="59"/>
  <c r="AD17" i="60"/>
  <c r="AE17" i="60"/>
  <c r="AD17" i="61"/>
  <c r="AE17" i="61"/>
  <c r="AD17" i="34"/>
  <c r="Z30" i="35"/>
  <c r="AA30" i="35"/>
  <c r="AA42" i="35" s="1"/>
  <c r="AA44" i="35" s="1"/>
  <c r="Z30" i="36"/>
  <c r="AA30" i="36"/>
  <c r="Z30" i="37"/>
  <c r="AA30" i="37"/>
  <c r="AA42" i="37" s="1"/>
  <c r="AA44" i="37" s="1"/>
  <c r="Z30" i="38"/>
  <c r="AA30" i="38"/>
  <c r="Z30" i="39"/>
  <c r="AA30" i="39"/>
  <c r="AA42" i="39" s="1"/>
  <c r="AA44" i="39" s="1"/>
  <c r="Z30" i="40"/>
  <c r="AA30" i="40"/>
  <c r="Z30" i="41"/>
  <c r="AA30" i="41"/>
  <c r="AA42" i="41" s="1"/>
  <c r="AA44" i="41" s="1"/>
  <c r="Z30" i="42"/>
  <c r="AA30" i="42"/>
  <c r="Z30" i="43"/>
  <c r="AA30" i="43"/>
  <c r="AA42" i="43" s="1"/>
  <c r="AA44" i="43" s="1"/>
  <c r="Z30" i="44"/>
  <c r="AA30" i="44"/>
  <c r="Z30" i="45"/>
  <c r="AA30" i="45"/>
  <c r="AA42" i="45" s="1"/>
  <c r="AA44" i="45" s="1"/>
  <c r="Z30" i="46"/>
  <c r="AA30" i="46"/>
  <c r="Z30" i="47"/>
  <c r="AA30" i="47"/>
  <c r="AA42" i="47" s="1"/>
  <c r="AA44" i="47" s="1"/>
  <c r="Z30" i="48"/>
  <c r="AA30" i="48"/>
  <c r="Z30" i="49"/>
  <c r="AA30" i="49"/>
  <c r="AA42" i="49" s="1"/>
  <c r="AA44" i="49" s="1"/>
  <c r="Z30" i="50"/>
  <c r="AA30" i="50"/>
  <c r="Z30" i="51"/>
  <c r="AA30" i="51"/>
  <c r="AA42" i="51" s="1"/>
  <c r="AA44" i="51" s="1"/>
  <c r="Z30" i="52"/>
  <c r="AA30" i="52"/>
  <c r="Z30" i="53"/>
  <c r="AA30" i="53"/>
  <c r="AA42" i="53" s="1"/>
  <c r="AA44" i="53" s="1"/>
  <c r="Z30" i="54"/>
  <c r="AA30" i="54"/>
  <c r="Z30" i="55"/>
  <c r="AA30" i="55"/>
  <c r="AA42" i="55" s="1"/>
  <c r="AA44" i="55" s="1"/>
  <c r="Z30" i="56"/>
  <c r="AA30" i="56"/>
  <c r="Z30" i="57"/>
  <c r="AA30" i="57"/>
  <c r="AA42" i="57" s="1"/>
  <c r="AA44" i="57" s="1"/>
  <c r="Z30" i="22"/>
  <c r="AA30" i="22"/>
  <c r="Z30" i="23"/>
  <c r="AA30" i="23"/>
  <c r="AA42" i="23" s="1"/>
  <c r="AA44" i="23" s="1"/>
  <c r="Z30" i="24"/>
  <c r="AA30" i="24"/>
  <c r="Z30" i="25"/>
  <c r="AA30" i="25"/>
  <c r="AA42" i="25" s="1"/>
  <c r="AA44" i="25" s="1"/>
  <c r="Z30" i="26"/>
  <c r="AA30" i="26"/>
  <c r="Z30" i="27"/>
  <c r="AA30" i="27"/>
  <c r="AA42" i="27" s="1"/>
  <c r="AA44" i="27" s="1"/>
  <c r="Z30" i="28"/>
  <c r="AA30" i="28"/>
  <c r="Z30" i="29"/>
  <c r="AA30" i="29"/>
  <c r="AA42" i="29" s="1"/>
  <c r="AA44" i="29" s="1"/>
  <c r="Z30" i="30"/>
  <c r="AA30" i="30"/>
  <c r="Z30" i="31"/>
  <c r="AA30" i="31"/>
  <c r="AA42" i="31" s="1"/>
  <c r="AA44" i="31" s="1"/>
  <c r="Z30" i="32"/>
  <c r="AA30" i="32"/>
  <c r="Z30" i="33"/>
  <c r="AA30" i="33"/>
  <c r="AA42" i="33" s="1"/>
  <c r="AA44" i="33" s="1"/>
  <c r="Z30" i="16"/>
  <c r="AA30" i="16"/>
  <c r="Z30" i="17"/>
  <c r="AA30" i="17"/>
  <c r="AA42" i="17" s="1"/>
  <c r="AA44" i="17" s="1"/>
  <c r="Z30" i="18"/>
  <c r="AA30" i="18"/>
  <c r="Z30" i="19"/>
  <c r="AA30" i="19"/>
  <c r="AA42" i="19" s="1"/>
  <c r="AA44" i="19" s="1"/>
  <c r="Z30" i="20"/>
  <c r="AA30" i="20"/>
  <c r="Z30" i="21"/>
  <c r="AA30" i="21"/>
  <c r="AA42" i="21" s="1"/>
  <c r="AA44" i="21" s="1"/>
  <c r="Z30" i="1"/>
  <c r="AA30" i="1"/>
  <c r="Z30" i="7"/>
  <c r="AA30" i="7"/>
  <c r="AA42" i="7" s="1"/>
  <c r="AA44" i="7" s="1"/>
  <c r="Z30" i="8"/>
  <c r="AA30" i="8"/>
  <c r="Z30" i="9"/>
  <c r="AA30" i="9"/>
  <c r="AA42" i="9" s="1"/>
  <c r="AA44" i="9" s="1"/>
  <c r="Z30" i="11"/>
  <c r="AA30" i="11"/>
  <c r="Z30" i="10"/>
  <c r="AA30" i="10"/>
  <c r="AA42" i="10" s="1"/>
  <c r="AA44" i="10" s="1"/>
  <c r="Z30" i="58"/>
  <c r="AA30" i="58"/>
  <c r="Z30" i="59"/>
  <c r="AA30" i="59"/>
  <c r="AA42" i="59" s="1"/>
  <c r="AA44" i="59" s="1"/>
  <c r="Z30" i="60"/>
  <c r="AA30" i="60"/>
  <c r="Z30" i="61"/>
  <c r="AA30" i="61"/>
  <c r="AA42" i="61" s="1"/>
  <c r="AA44" i="61" s="1"/>
  <c r="Z30" i="34"/>
  <c r="AA30" i="34"/>
  <c r="Z17" i="35"/>
  <c r="AA17" i="35"/>
  <c r="Z17" i="36"/>
  <c r="AA17" i="36"/>
  <c r="Z17" i="37"/>
  <c r="AA17" i="37"/>
  <c r="Z17" i="38"/>
  <c r="AA17" i="38"/>
  <c r="Z17" i="39"/>
  <c r="AA17" i="39"/>
  <c r="Z17" i="40"/>
  <c r="AA17" i="40"/>
  <c r="Z17" i="41"/>
  <c r="AA17" i="41"/>
  <c r="Z17" i="42"/>
  <c r="AA17" i="42"/>
  <c r="Z17" i="43"/>
  <c r="AA17" i="43"/>
  <c r="Z17" i="44"/>
  <c r="AA17" i="44"/>
  <c r="Z17" i="45"/>
  <c r="AA17" i="45"/>
  <c r="Z17" i="46"/>
  <c r="AA17" i="46"/>
  <c r="Z17" i="47"/>
  <c r="AA17" i="47"/>
  <c r="Z17" i="48"/>
  <c r="AA17" i="48"/>
  <c r="Z17" i="49"/>
  <c r="AA17" i="49"/>
  <c r="Z17" i="50"/>
  <c r="AA17" i="50"/>
  <c r="Z17" i="51"/>
  <c r="AA17" i="51"/>
  <c r="Z17" i="52"/>
  <c r="AA17" i="52"/>
  <c r="Z17" i="53"/>
  <c r="AA17" i="53"/>
  <c r="Z17" i="54"/>
  <c r="AA17" i="54"/>
  <c r="Z17" i="55"/>
  <c r="AA17" i="55"/>
  <c r="Z17" i="56"/>
  <c r="AA17" i="56"/>
  <c r="Z17" i="57"/>
  <c r="AA17" i="57"/>
  <c r="Z17" i="22"/>
  <c r="AA17" i="22"/>
  <c r="Z17" i="23"/>
  <c r="AA17" i="23"/>
  <c r="Z17" i="24"/>
  <c r="AA17" i="24"/>
  <c r="Z17" i="25"/>
  <c r="AA17" i="25"/>
  <c r="Z17" i="26"/>
  <c r="AA17" i="26"/>
  <c r="Z17" i="27"/>
  <c r="AA17" i="27"/>
  <c r="Z17" i="28"/>
  <c r="AA17" i="28"/>
  <c r="Z17" i="29"/>
  <c r="AA17" i="29"/>
  <c r="Z17" i="30"/>
  <c r="AA17" i="30"/>
  <c r="Z17" i="31"/>
  <c r="AA17" i="31"/>
  <c r="Z17" i="32"/>
  <c r="AA17" i="32"/>
  <c r="Z17" i="33"/>
  <c r="AA17" i="33"/>
  <c r="Z17" i="16"/>
  <c r="AA17" i="16"/>
  <c r="Z17" i="17"/>
  <c r="AA17" i="17"/>
  <c r="Z17" i="18"/>
  <c r="AA17" i="18"/>
  <c r="Z17" i="19"/>
  <c r="AA17" i="19"/>
  <c r="Z17" i="20"/>
  <c r="AA17" i="20"/>
  <c r="Z17" i="21"/>
  <c r="AA17" i="21"/>
  <c r="Z17" i="1"/>
  <c r="AA17" i="1"/>
  <c r="Z17" i="7"/>
  <c r="AA17" i="7"/>
  <c r="Z17" i="8"/>
  <c r="AA17" i="8"/>
  <c r="Z17" i="9"/>
  <c r="AA17" i="9"/>
  <c r="Z17" i="11"/>
  <c r="AA17" i="11"/>
  <c r="Z17" i="10"/>
  <c r="AA17" i="10"/>
  <c r="Z17" i="58"/>
  <c r="AA17" i="58"/>
  <c r="Z17" i="59"/>
  <c r="AA17" i="59"/>
  <c r="Z17" i="60"/>
  <c r="AA17" i="60"/>
  <c r="Z17" i="61"/>
  <c r="AA17" i="61"/>
  <c r="Z17" i="34"/>
  <c r="AA17" i="34"/>
  <c r="V30" i="35"/>
  <c r="W30" i="35"/>
  <c r="W42" i="35" s="1"/>
  <c r="W44" i="35" s="1"/>
  <c r="V30" i="36"/>
  <c r="W30" i="36"/>
  <c r="V30" i="37"/>
  <c r="W30" i="37"/>
  <c r="W42" i="37" s="1"/>
  <c r="W44" i="37" s="1"/>
  <c r="V30" i="38"/>
  <c r="W30" i="38"/>
  <c r="V30" i="39"/>
  <c r="W30" i="39"/>
  <c r="W42" i="39" s="1"/>
  <c r="W44" i="39" s="1"/>
  <c r="V30" i="40"/>
  <c r="W30" i="40"/>
  <c r="V30" i="41"/>
  <c r="W30" i="41"/>
  <c r="W42" i="41" s="1"/>
  <c r="W44" i="41" s="1"/>
  <c r="V30" i="42"/>
  <c r="W30" i="42"/>
  <c r="V30" i="43"/>
  <c r="W30" i="43"/>
  <c r="W42" i="43" s="1"/>
  <c r="W44" i="43" s="1"/>
  <c r="V30" i="44"/>
  <c r="W30" i="44"/>
  <c r="V30" i="45"/>
  <c r="W30" i="45"/>
  <c r="W42" i="45" s="1"/>
  <c r="W44" i="45" s="1"/>
  <c r="V30" i="46"/>
  <c r="W30" i="46"/>
  <c r="V30" i="47"/>
  <c r="W30" i="47"/>
  <c r="W42" i="47" s="1"/>
  <c r="W44" i="47" s="1"/>
  <c r="V30" i="48"/>
  <c r="W30" i="48"/>
  <c r="V30" i="49"/>
  <c r="W30" i="49"/>
  <c r="W42" i="49" s="1"/>
  <c r="W44" i="49" s="1"/>
  <c r="V30" i="50"/>
  <c r="W30" i="50"/>
  <c r="V30" i="51"/>
  <c r="W30" i="51"/>
  <c r="W42" i="51" s="1"/>
  <c r="W44" i="51" s="1"/>
  <c r="V30" i="52"/>
  <c r="W30" i="52"/>
  <c r="V30" i="53"/>
  <c r="W30" i="53"/>
  <c r="W42" i="53" s="1"/>
  <c r="W44" i="53" s="1"/>
  <c r="V30" i="54"/>
  <c r="W30" i="54"/>
  <c r="V30" i="55"/>
  <c r="W30" i="55"/>
  <c r="W42" i="55" s="1"/>
  <c r="W44" i="55" s="1"/>
  <c r="V30" i="56"/>
  <c r="W30" i="56"/>
  <c r="V30" i="57"/>
  <c r="W30" i="57"/>
  <c r="W42" i="57" s="1"/>
  <c r="W44" i="57" s="1"/>
  <c r="V30" i="22"/>
  <c r="W30" i="22"/>
  <c r="V30" i="23"/>
  <c r="W30" i="23"/>
  <c r="W42" i="23" s="1"/>
  <c r="W44" i="23" s="1"/>
  <c r="V30" i="24"/>
  <c r="W30" i="24"/>
  <c r="V30" i="25"/>
  <c r="W30" i="25"/>
  <c r="W42" i="25" s="1"/>
  <c r="W44" i="25" s="1"/>
  <c r="V30" i="26"/>
  <c r="W30" i="26"/>
  <c r="V30" i="27"/>
  <c r="W30" i="27"/>
  <c r="W42" i="27" s="1"/>
  <c r="W44" i="27" s="1"/>
  <c r="V30" i="28"/>
  <c r="W30" i="28"/>
  <c r="V30" i="29"/>
  <c r="W30" i="29"/>
  <c r="W42" i="29" s="1"/>
  <c r="W44" i="29" s="1"/>
  <c r="V30" i="30"/>
  <c r="W30" i="30"/>
  <c r="V30" i="31"/>
  <c r="W30" i="31"/>
  <c r="W42" i="31" s="1"/>
  <c r="W44" i="31" s="1"/>
  <c r="V30" i="32"/>
  <c r="W30" i="32"/>
  <c r="V30" i="33"/>
  <c r="W30" i="33"/>
  <c r="W42" i="33" s="1"/>
  <c r="W44" i="33" s="1"/>
  <c r="V30" i="16"/>
  <c r="W30" i="16"/>
  <c r="V30" i="17"/>
  <c r="W30" i="17"/>
  <c r="W42" i="17" s="1"/>
  <c r="W44" i="17" s="1"/>
  <c r="V30" i="18"/>
  <c r="W30" i="18"/>
  <c r="V30" i="19"/>
  <c r="W30" i="19"/>
  <c r="W42" i="19" s="1"/>
  <c r="W44" i="19" s="1"/>
  <c r="V30" i="20"/>
  <c r="W30" i="20"/>
  <c r="V30" i="21"/>
  <c r="W30" i="21"/>
  <c r="W42" i="21" s="1"/>
  <c r="W44" i="21" s="1"/>
  <c r="V30" i="1"/>
  <c r="W30" i="1"/>
  <c r="V30" i="7"/>
  <c r="W30" i="7"/>
  <c r="W42" i="7" s="1"/>
  <c r="W44" i="7" s="1"/>
  <c r="V30" i="8"/>
  <c r="W30" i="8"/>
  <c r="V30" i="9"/>
  <c r="W30" i="9"/>
  <c r="W42" i="9" s="1"/>
  <c r="W44" i="9" s="1"/>
  <c r="V30" i="11"/>
  <c r="W30" i="11"/>
  <c r="V30" i="10"/>
  <c r="W30" i="10"/>
  <c r="W42" i="10" s="1"/>
  <c r="W44" i="10" s="1"/>
  <c r="V30" i="58"/>
  <c r="W30" i="58"/>
  <c r="V30" i="59"/>
  <c r="W30" i="59"/>
  <c r="W42" i="59" s="1"/>
  <c r="W44" i="59" s="1"/>
  <c r="V30" i="60"/>
  <c r="W30" i="60"/>
  <c r="V30" i="61"/>
  <c r="W30" i="61"/>
  <c r="W42" i="61" s="1"/>
  <c r="W44" i="61" s="1"/>
  <c r="V30" i="34"/>
  <c r="W30" i="34"/>
  <c r="V17" i="35"/>
  <c r="W17" i="35"/>
  <c r="V17" i="36"/>
  <c r="W17" i="36"/>
  <c r="V17" i="37"/>
  <c r="W17" i="37"/>
  <c r="V17" i="38"/>
  <c r="W17" i="38"/>
  <c r="V17" i="39"/>
  <c r="W17" i="39"/>
  <c r="V17" i="40"/>
  <c r="W17" i="40"/>
  <c r="V17" i="41"/>
  <c r="W17" i="41"/>
  <c r="V17" i="42"/>
  <c r="W17" i="42"/>
  <c r="V17" i="43"/>
  <c r="W17" i="43"/>
  <c r="V17" i="44"/>
  <c r="W17" i="44"/>
  <c r="V17" i="45"/>
  <c r="W17" i="45"/>
  <c r="V17" i="46"/>
  <c r="W17" i="46"/>
  <c r="V17" i="47"/>
  <c r="W17" i="47"/>
  <c r="V17" i="48"/>
  <c r="W17" i="48"/>
  <c r="V17" i="49"/>
  <c r="W17" i="49"/>
  <c r="V17" i="50"/>
  <c r="W17" i="50"/>
  <c r="V17" i="51"/>
  <c r="W17" i="51"/>
  <c r="V17" i="52"/>
  <c r="W17" i="52"/>
  <c r="V17" i="53"/>
  <c r="W17" i="53"/>
  <c r="V17" i="54"/>
  <c r="W17" i="54"/>
  <c r="V17" i="55"/>
  <c r="W17" i="55"/>
  <c r="V17" i="56"/>
  <c r="W17" i="56"/>
  <c r="V17" i="57"/>
  <c r="W17" i="57"/>
  <c r="V17" i="22"/>
  <c r="W17" i="22"/>
  <c r="V17" i="23"/>
  <c r="W17" i="23"/>
  <c r="V17" i="24"/>
  <c r="W17" i="24"/>
  <c r="V17" i="25"/>
  <c r="W17" i="25"/>
  <c r="V17" i="26"/>
  <c r="W17" i="26"/>
  <c r="V17" i="27"/>
  <c r="W17" i="27"/>
  <c r="V17" i="28"/>
  <c r="W17" i="28"/>
  <c r="V17" i="29"/>
  <c r="W17" i="29"/>
  <c r="V17" i="30"/>
  <c r="W17" i="30"/>
  <c r="V17" i="31"/>
  <c r="W17" i="31"/>
  <c r="V17" i="32"/>
  <c r="W17" i="32"/>
  <c r="V17" i="33"/>
  <c r="W17" i="33"/>
  <c r="V17" i="16"/>
  <c r="W17" i="16"/>
  <c r="V17" i="17"/>
  <c r="W17" i="17"/>
  <c r="V17" i="18"/>
  <c r="W17" i="18"/>
  <c r="V17" i="19"/>
  <c r="W17" i="19"/>
  <c r="V17" i="20"/>
  <c r="W17" i="20"/>
  <c r="V17" i="21"/>
  <c r="W17" i="21"/>
  <c r="V17" i="1"/>
  <c r="W17" i="1"/>
  <c r="V17" i="7"/>
  <c r="W17" i="7"/>
  <c r="V17" i="8"/>
  <c r="W17" i="8"/>
  <c r="V17" i="9"/>
  <c r="W17" i="9"/>
  <c r="V17" i="11"/>
  <c r="W17" i="11"/>
  <c r="V17" i="10"/>
  <c r="W17" i="10"/>
  <c r="V17" i="58"/>
  <c r="W17" i="58"/>
  <c r="V17" i="59"/>
  <c r="W17" i="59"/>
  <c r="V17" i="60"/>
  <c r="W17" i="60"/>
  <c r="V17" i="61"/>
  <c r="W17" i="61"/>
  <c r="V17" i="34"/>
  <c r="W17" i="34"/>
  <c r="R30" i="35"/>
  <c r="S30" i="35"/>
  <c r="S42" i="35" s="1"/>
  <c r="S44" i="35" s="1"/>
  <c r="R30" i="36"/>
  <c r="S30" i="36"/>
  <c r="R30" i="37"/>
  <c r="S30" i="37"/>
  <c r="S42" i="37" s="1"/>
  <c r="S44" i="37" s="1"/>
  <c r="R30" i="38"/>
  <c r="S30" i="38"/>
  <c r="R30" i="39"/>
  <c r="S30" i="39"/>
  <c r="S42" i="39" s="1"/>
  <c r="S44" i="39" s="1"/>
  <c r="R30" i="40"/>
  <c r="S30" i="40"/>
  <c r="R30" i="41"/>
  <c r="S30" i="41"/>
  <c r="S42" i="41" s="1"/>
  <c r="S44" i="41" s="1"/>
  <c r="R30" i="42"/>
  <c r="S30" i="42"/>
  <c r="R30" i="43"/>
  <c r="S30" i="43"/>
  <c r="S42" i="43" s="1"/>
  <c r="S44" i="43" s="1"/>
  <c r="R30" i="44"/>
  <c r="S30" i="44"/>
  <c r="R30" i="45"/>
  <c r="S30" i="45"/>
  <c r="S42" i="45" s="1"/>
  <c r="S44" i="45" s="1"/>
  <c r="R30" i="46"/>
  <c r="S30" i="46"/>
  <c r="R30" i="47"/>
  <c r="S30" i="47"/>
  <c r="S42" i="47" s="1"/>
  <c r="S44" i="47" s="1"/>
  <c r="R30" i="48"/>
  <c r="S30" i="48"/>
  <c r="R30" i="49"/>
  <c r="S30" i="49"/>
  <c r="S42" i="49" s="1"/>
  <c r="S44" i="49" s="1"/>
  <c r="R30" i="50"/>
  <c r="S30" i="50"/>
  <c r="R30" i="51"/>
  <c r="S30" i="51"/>
  <c r="S42" i="51" s="1"/>
  <c r="S44" i="51" s="1"/>
  <c r="R30" i="52"/>
  <c r="S30" i="52"/>
  <c r="R30" i="53"/>
  <c r="S30" i="53"/>
  <c r="S42" i="53" s="1"/>
  <c r="S44" i="53" s="1"/>
  <c r="R30" i="54"/>
  <c r="S30" i="54"/>
  <c r="R30" i="55"/>
  <c r="S30" i="55"/>
  <c r="S42" i="55" s="1"/>
  <c r="S44" i="55" s="1"/>
  <c r="R30" i="56"/>
  <c r="S30" i="56"/>
  <c r="R30" i="57"/>
  <c r="S30" i="57"/>
  <c r="S42" i="57" s="1"/>
  <c r="S44" i="57" s="1"/>
  <c r="R30" i="22"/>
  <c r="S30" i="22"/>
  <c r="R30" i="23"/>
  <c r="S30" i="23"/>
  <c r="S42" i="23" s="1"/>
  <c r="S44" i="23" s="1"/>
  <c r="R30" i="24"/>
  <c r="S30" i="24"/>
  <c r="R30" i="25"/>
  <c r="S30" i="25"/>
  <c r="S42" i="25" s="1"/>
  <c r="S44" i="25" s="1"/>
  <c r="R30" i="26"/>
  <c r="S30" i="26"/>
  <c r="R30" i="27"/>
  <c r="S30" i="27"/>
  <c r="S42" i="27" s="1"/>
  <c r="S44" i="27" s="1"/>
  <c r="R30" i="28"/>
  <c r="S30" i="28"/>
  <c r="R30" i="29"/>
  <c r="S30" i="29"/>
  <c r="S42" i="29" s="1"/>
  <c r="S44" i="29" s="1"/>
  <c r="R30" i="30"/>
  <c r="S30" i="30"/>
  <c r="R30" i="31"/>
  <c r="S30" i="31"/>
  <c r="S42" i="31" s="1"/>
  <c r="S44" i="31" s="1"/>
  <c r="R30" i="32"/>
  <c r="S30" i="32"/>
  <c r="R30" i="33"/>
  <c r="S30" i="33"/>
  <c r="S42" i="33" s="1"/>
  <c r="S44" i="33" s="1"/>
  <c r="R30" i="16"/>
  <c r="S30" i="16"/>
  <c r="R30" i="17"/>
  <c r="S30" i="17"/>
  <c r="S42" i="17" s="1"/>
  <c r="S44" i="17" s="1"/>
  <c r="R30" i="18"/>
  <c r="S30" i="18"/>
  <c r="R30" i="19"/>
  <c r="S30" i="19"/>
  <c r="S42" i="19" s="1"/>
  <c r="S44" i="19" s="1"/>
  <c r="R30" i="20"/>
  <c r="S30" i="20"/>
  <c r="R30" i="21"/>
  <c r="S30" i="21"/>
  <c r="S42" i="21" s="1"/>
  <c r="S44" i="21" s="1"/>
  <c r="R30" i="1"/>
  <c r="S30" i="1"/>
  <c r="R30" i="7"/>
  <c r="S30" i="7"/>
  <c r="S42" i="7" s="1"/>
  <c r="S44" i="7" s="1"/>
  <c r="R30" i="8"/>
  <c r="S30" i="8"/>
  <c r="R30" i="9"/>
  <c r="S30" i="9"/>
  <c r="S42" i="9" s="1"/>
  <c r="S44" i="9" s="1"/>
  <c r="R30" i="11"/>
  <c r="S30" i="11"/>
  <c r="R30" i="10"/>
  <c r="S30" i="10"/>
  <c r="S42" i="10" s="1"/>
  <c r="S44" i="10" s="1"/>
  <c r="R30" i="58"/>
  <c r="S30" i="58"/>
  <c r="R30" i="59"/>
  <c r="S30" i="59"/>
  <c r="S42" i="59" s="1"/>
  <c r="S44" i="59" s="1"/>
  <c r="R30" i="60"/>
  <c r="S30" i="60"/>
  <c r="R30" i="61"/>
  <c r="S30" i="61"/>
  <c r="S42" i="61" s="1"/>
  <c r="S44" i="61" s="1"/>
  <c r="R30" i="34"/>
  <c r="S30" i="34"/>
  <c r="R17" i="35"/>
  <c r="S17" i="35"/>
  <c r="R17" i="36"/>
  <c r="S17" i="36"/>
  <c r="R17" i="37"/>
  <c r="S17" i="37"/>
  <c r="R17" i="38"/>
  <c r="S17" i="38"/>
  <c r="R17" i="39"/>
  <c r="S17" i="39"/>
  <c r="R17" i="40"/>
  <c r="S17" i="40"/>
  <c r="R17" i="41"/>
  <c r="S17" i="41"/>
  <c r="R17" i="42"/>
  <c r="S17" i="42"/>
  <c r="R17" i="43"/>
  <c r="S17" i="43"/>
  <c r="R17" i="44"/>
  <c r="S17" i="44"/>
  <c r="R17" i="45"/>
  <c r="S17" i="45"/>
  <c r="R17" i="46"/>
  <c r="S17" i="46"/>
  <c r="R17" i="47"/>
  <c r="S17" i="47"/>
  <c r="R17" i="48"/>
  <c r="S17" i="48"/>
  <c r="R17" i="49"/>
  <c r="S17" i="49"/>
  <c r="R17" i="50"/>
  <c r="S17" i="50"/>
  <c r="R17" i="51"/>
  <c r="S17" i="51"/>
  <c r="R17" i="52"/>
  <c r="S17" i="52"/>
  <c r="R17" i="53"/>
  <c r="S17" i="53"/>
  <c r="R17" i="54"/>
  <c r="S17" i="54"/>
  <c r="R17" i="55"/>
  <c r="S17" i="55"/>
  <c r="R17" i="56"/>
  <c r="S17" i="56"/>
  <c r="R17" i="57"/>
  <c r="S17" i="57"/>
  <c r="R17" i="22"/>
  <c r="S17" i="22"/>
  <c r="R17" i="23"/>
  <c r="S17" i="23"/>
  <c r="R17" i="24"/>
  <c r="S17" i="24"/>
  <c r="R17" i="25"/>
  <c r="S17" i="25"/>
  <c r="R17" i="26"/>
  <c r="S17" i="26"/>
  <c r="R17" i="27"/>
  <c r="S17" i="27"/>
  <c r="R17" i="28"/>
  <c r="S17" i="28"/>
  <c r="R17" i="29"/>
  <c r="S17" i="29"/>
  <c r="R17" i="30"/>
  <c r="S17" i="30"/>
  <c r="R17" i="31"/>
  <c r="S17" i="31"/>
  <c r="R17" i="32"/>
  <c r="S17" i="32"/>
  <c r="R17" i="33"/>
  <c r="S17" i="33"/>
  <c r="R17" i="16"/>
  <c r="S17" i="16"/>
  <c r="R17" i="17"/>
  <c r="S17" i="17"/>
  <c r="R17" i="18"/>
  <c r="S17" i="18"/>
  <c r="R17" i="19"/>
  <c r="S17" i="19"/>
  <c r="R17" i="20"/>
  <c r="S17" i="20"/>
  <c r="R17" i="21"/>
  <c r="S17" i="21"/>
  <c r="R17" i="1"/>
  <c r="S17" i="1"/>
  <c r="R17" i="7"/>
  <c r="S17" i="7"/>
  <c r="R17" i="8"/>
  <c r="S17" i="8"/>
  <c r="R17" i="9"/>
  <c r="S17" i="9"/>
  <c r="R17" i="11"/>
  <c r="S17" i="11"/>
  <c r="R17" i="10"/>
  <c r="S17" i="10"/>
  <c r="R17" i="58"/>
  <c r="S17" i="58"/>
  <c r="R17" i="59"/>
  <c r="S17" i="59"/>
  <c r="R17" i="60"/>
  <c r="S17" i="60"/>
  <c r="R17" i="61"/>
  <c r="S17" i="61"/>
  <c r="R17" i="34"/>
  <c r="S17" i="34"/>
  <c r="N30" i="35"/>
  <c r="O30" i="35"/>
  <c r="O42" i="35" s="1"/>
  <c r="O44" i="35" s="1"/>
  <c r="N30" i="36"/>
  <c r="O30" i="36"/>
  <c r="N30" i="37"/>
  <c r="O30" i="37"/>
  <c r="O42" i="37" s="1"/>
  <c r="O44" i="37" s="1"/>
  <c r="N30" i="38"/>
  <c r="O30" i="38"/>
  <c r="N30" i="39"/>
  <c r="O30" i="39"/>
  <c r="O42" i="39" s="1"/>
  <c r="O44" i="39" s="1"/>
  <c r="N30" i="40"/>
  <c r="O30" i="40"/>
  <c r="N30" i="41"/>
  <c r="O30" i="41"/>
  <c r="O42" i="41" s="1"/>
  <c r="O44" i="41" s="1"/>
  <c r="N30" i="42"/>
  <c r="O30" i="42"/>
  <c r="N30" i="43"/>
  <c r="O30" i="43"/>
  <c r="O42" i="43" s="1"/>
  <c r="O44" i="43" s="1"/>
  <c r="N30" i="44"/>
  <c r="O30" i="44"/>
  <c r="N30" i="45"/>
  <c r="O30" i="45"/>
  <c r="O42" i="45" s="1"/>
  <c r="O44" i="45" s="1"/>
  <c r="N30" i="46"/>
  <c r="O30" i="46"/>
  <c r="N30" i="47"/>
  <c r="O30" i="47"/>
  <c r="O42" i="47" s="1"/>
  <c r="O44" i="47" s="1"/>
  <c r="N30" i="48"/>
  <c r="O30" i="48"/>
  <c r="N30" i="49"/>
  <c r="O30" i="49"/>
  <c r="O42" i="49" s="1"/>
  <c r="O44" i="49" s="1"/>
  <c r="N30" i="50"/>
  <c r="O30" i="50"/>
  <c r="N30" i="51"/>
  <c r="O30" i="51"/>
  <c r="O42" i="51" s="1"/>
  <c r="O44" i="51" s="1"/>
  <c r="N30" i="52"/>
  <c r="O30" i="52"/>
  <c r="N30" i="53"/>
  <c r="O30" i="53"/>
  <c r="O42" i="53" s="1"/>
  <c r="O44" i="53" s="1"/>
  <c r="N30" i="54"/>
  <c r="O30" i="54"/>
  <c r="N30" i="55"/>
  <c r="O30" i="55"/>
  <c r="O42" i="55" s="1"/>
  <c r="O44" i="55" s="1"/>
  <c r="N30" i="56"/>
  <c r="O30" i="56"/>
  <c r="N30" i="57"/>
  <c r="O30" i="57"/>
  <c r="O42" i="57" s="1"/>
  <c r="O44" i="57" s="1"/>
  <c r="N30" i="22"/>
  <c r="O30" i="22"/>
  <c r="N30" i="23"/>
  <c r="O30" i="23"/>
  <c r="O42" i="23" s="1"/>
  <c r="O44" i="23" s="1"/>
  <c r="N30" i="24"/>
  <c r="O30" i="24"/>
  <c r="N30" i="25"/>
  <c r="O30" i="25"/>
  <c r="O42" i="25" s="1"/>
  <c r="O44" i="25" s="1"/>
  <c r="N30" i="26"/>
  <c r="O30" i="26"/>
  <c r="N30" i="27"/>
  <c r="O30" i="27"/>
  <c r="O42" i="27" s="1"/>
  <c r="O44" i="27" s="1"/>
  <c r="N30" i="28"/>
  <c r="O30" i="28"/>
  <c r="N30" i="29"/>
  <c r="O30" i="29"/>
  <c r="O42" i="29" s="1"/>
  <c r="O44" i="29" s="1"/>
  <c r="N30" i="30"/>
  <c r="O30" i="30"/>
  <c r="N30" i="31"/>
  <c r="O30" i="31"/>
  <c r="O42" i="31" s="1"/>
  <c r="O44" i="31" s="1"/>
  <c r="N30" i="32"/>
  <c r="O30" i="32"/>
  <c r="N30" i="33"/>
  <c r="O30" i="33"/>
  <c r="O42" i="33" s="1"/>
  <c r="O44" i="33" s="1"/>
  <c r="N30" i="16"/>
  <c r="O30" i="16"/>
  <c r="N30" i="17"/>
  <c r="O30" i="17"/>
  <c r="O42" i="17" s="1"/>
  <c r="O44" i="17" s="1"/>
  <c r="N30" i="18"/>
  <c r="O30" i="18"/>
  <c r="N30" i="19"/>
  <c r="O30" i="19"/>
  <c r="O42" i="19" s="1"/>
  <c r="O44" i="19" s="1"/>
  <c r="N30" i="20"/>
  <c r="O30" i="20"/>
  <c r="N30" i="21"/>
  <c r="O30" i="21"/>
  <c r="O42" i="21" s="1"/>
  <c r="O44" i="21" s="1"/>
  <c r="N30" i="1"/>
  <c r="O30" i="1"/>
  <c r="N30" i="7"/>
  <c r="O30" i="7"/>
  <c r="O42" i="7" s="1"/>
  <c r="O44" i="7" s="1"/>
  <c r="N30" i="8"/>
  <c r="O30" i="8"/>
  <c r="N30" i="9"/>
  <c r="O30" i="9"/>
  <c r="O42" i="9" s="1"/>
  <c r="O44" i="9" s="1"/>
  <c r="N30" i="11"/>
  <c r="O30" i="11"/>
  <c r="N30" i="10"/>
  <c r="O30" i="10"/>
  <c r="O42" i="10" s="1"/>
  <c r="O44" i="10" s="1"/>
  <c r="N30" i="58"/>
  <c r="O30" i="58"/>
  <c r="N30" i="59"/>
  <c r="O30" i="59"/>
  <c r="O42" i="59" s="1"/>
  <c r="O44" i="59" s="1"/>
  <c r="N30" i="60"/>
  <c r="O30" i="60"/>
  <c r="N30" i="61"/>
  <c r="O30" i="61"/>
  <c r="O42" i="61" s="1"/>
  <c r="O44" i="61" s="1"/>
  <c r="N30" i="34"/>
  <c r="O30" i="34"/>
  <c r="N17" i="35"/>
  <c r="O17" i="35"/>
  <c r="N17" i="36"/>
  <c r="O17" i="36"/>
  <c r="N17" i="37"/>
  <c r="O17" i="37"/>
  <c r="N17" i="38"/>
  <c r="O17" i="38"/>
  <c r="N17" i="39"/>
  <c r="O17" i="39"/>
  <c r="N17" i="40"/>
  <c r="O17" i="40"/>
  <c r="N17" i="41"/>
  <c r="O17" i="41"/>
  <c r="N17" i="42"/>
  <c r="O17" i="42"/>
  <c r="N17" i="43"/>
  <c r="O17" i="43"/>
  <c r="N17" i="44"/>
  <c r="O17" i="44"/>
  <c r="N17" i="45"/>
  <c r="O17" i="45"/>
  <c r="N17" i="46"/>
  <c r="O17" i="46"/>
  <c r="N17" i="47"/>
  <c r="O17" i="47"/>
  <c r="N17" i="48"/>
  <c r="O17" i="48"/>
  <c r="N17" i="49"/>
  <c r="O17" i="49"/>
  <c r="N17" i="50"/>
  <c r="O17" i="50"/>
  <c r="N17" i="51"/>
  <c r="O17" i="51"/>
  <c r="N17" i="52"/>
  <c r="O17" i="52"/>
  <c r="N17" i="53"/>
  <c r="O17" i="53"/>
  <c r="N17" i="54"/>
  <c r="O17" i="54"/>
  <c r="N17" i="55"/>
  <c r="O17" i="55"/>
  <c r="N17" i="56"/>
  <c r="O17" i="56"/>
  <c r="N17" i="57"/>
  <c r="O17" i="57"/>
  <c r="N17" i="22"/>
  <c r="O17" i="22"/>
  <c r="N17" i="23"/>
  <c r="O17" i="23"/>
  <c r="N17" i="24"/>
  <c r="O17" i="24"/>
  <c r="N17" i="25"/>
  <c r="O17" i="25"/>
  <c r="N17" i="26"/>
  <c r="O17" i="26"/>
  <c r="N17" i="27"/>
  <c r="O17" i="27"/>
  <c r="N17" i="28"/>
  <c r="O17" i="28"/>
  <c r="N17" i="29"/>
  <c r="O17" i="29"/>
  <c r="N17" i="30"/>
  <c r="O17" i="30"/>
  <c r="N17" i="31"/>
  <c r="O17" i="31"/>
  <c r="N17" i="32"/>
  <c r="O17" i="32"/>
  <c r="N17" i="33"/>
  <c r="O17" i="33"/>
  <c r="N17" i="16"/>
  <c r="O17" i="16"/>
  <c r="N17" i="17"/>
  <c r="O17" i="17"/>
  <c r="N17" i="18"/>
  <c r="O17" i="18"/>
  <c r="N17" i="19"/>
  <c r="O17" i="19"/>
  <c r="N17" i="20"/>
  <c r="O17" i="20"/>
  <c r="N17" i="21"/>
  <c r="O17" i="21"/>
  <c r="N17" i="1"/>
  <c r="O17" i="1"/>
  <c r="N17" i="7"/>
  <c r="O17" i="7"/>
  <c r="N17" i="8"/>
  <c r="O17" i="8"/>
  <c r="N17" i="9"/>
  <c r="O17" i="9"/>
  <c r="N17" i="11"/>
  <c r="O17" i="11"/>
  <c r="N17" i="10"/>
  <c r="O17" i="10"/>
  <c r="N17" i="58"/>
  <c r="O17" i="58"/>
  <c r="N17" i="59"/>
  <c r="O17" i="59"/>
  <c r="N17" i="60"/>
  <c r="O17" i="60"/>
  <c r="N17" i="61"/>
  <c r="O17" i="61"/>
  <c r="N17" i="34"/>
  <c r="O17" i="34"/>
  <c r="J30" i="35"/>
  <c r="K30" i="35"/>
  <c r="K42" i="35" s="1"/>
  <c r="K44" i="35" s="1"/>
  <c r="J30" i="36"/>
  <c r="K30" i="36"/>
  <c r="J30" i="37"/>
  <c r="K30" i="37"/>
  <c r="K42" i="37" s="1"/>
  <c r="K44" i="37" s="1"/>
  <c r="J30" i="38"/>
  <c r="K30" i="38"/>
  <c r="J30" i="39"/>
  <c r="K30" i="39"/>
  <c r="K42" i="39" s="1"/>
  <c r="K44" i="39" s="1"/>
  <c r="J30" i="40"/>
  <c r="K30" i="40"/>
  <c r="J30" i="41"/>
  <c r="K30" i="41"/>
  <c r="K42" i="41" s="1"/>
  <c r="K44" i="41" s="1"/>
  <c r="J30" i="42"/>
  <c r="K30" i="42"/>
  <c r="J30" i="43"/>
  <c r="K30" i="43"/>
  <c r="K42" i="43" s="1"/>
  <c r="K44" i="43" s="1"/>
  <c r="J30" i="44"/>
  <c r="K30" i="44"/>
  <c r="J30" i="45"/>
  <c r="K30" i="45"/>
  <c r="K42" i="45" s="1"/>
  <c r="K44" i="45" s="1"/>
  <c r="J30" i="46"/>
  <c r="K30" i="46"/>
  <c r="J30" i="47"/>
  <c r="K30" i="47"/>
  <c r="K42" i="47" s="1"/>
  <c r="K44" i="47" s="1"/>
  <c r="J30" i="48"/>
  <c r="K30" i="48"/>
  <c r="J30" i="49"/>
  <c r="K30" i="49"/>
  <c r="K42" i="49" s="1"/>
  <c r="K44" i="49" s="1"/>
  <c r="J30" i="50"/>
  <c r="K30" i="50"/>
  <c r="J30" i="51"/>
  <c r="K30" i="51"/>
  <c r="K42" i="51" s="1"/>
  <c r="K44" i="51" s="1"/>
  <c r="J30" i="52"/>
  <c r="K30" i="52"/>
  <c r="J30" i="53"/>
  <c r="K30" i="53"/>
  <c r="K42" i="53" s="1"/>
  <c r="K44" i="53" s="1"/>
  <c r="J30" i="54"/>
  <c r="K30" i="54"/>
  <c r="J30" i="55"/>
  <c r="K30" i="55"/>
  <c r="K42" i="55" s="1"/>
  <c r="K44" i="55" s="1"/>
  <c r="J30" i="56"/>
  <c r="K30" i="56"/>
  <c r="J30" i="57"/>
  <c r="K30" i="57"/>
  <c r="K42" i="57" s="1"/>
  <c r="K44" i="57" s="1"/>
  <c r="J30" i="22"/>
  <c r="K30" i="22"/>
  <c r="J30" i="23"/>
  <c r="K30" i="23"/>
  <c r="K42" i="23" s="1"/>
  <c r="K44" i="23" s="1"/>
  <c r="J30" i="24"/>
  <c r="K30" i="24"/>
  <c r="J30" i="25"/>
  <c r="K30" i="25"/>
  <c r="K42" i="25" s="1"/>
  <c r="K44" i="25" s="1"/>
  <c r="J30" i="26"/>
  <c r="K30" i="26"/>
  <c r="J30" i="27"/>
  <c r="K30" i="27"/>
  <c r="K42" i="27" s="1"/>
  <c r="K44" i="27" s="1"/>
  <c r="J30" i="28"/>
  <c r="K30" i="28"/>
  <c r="J30" i="29"/>
  <c r="K30" i="29"/>
  <c r="K42" i="29" s="1"/>
  <c r="K44" i="29" s="1"/>
  <c r="J30" i="30"/>
  <c r="K30" i="30"/>
  <c r="J30" i="31"/>
  <c r="K30" i="31"/>
  <c r="K42" i="31" s="1"/>
  <c r="K44" i="31" s="1"/>
  <c r="J30" i="32"/>
  <c r="K30" i="32"/>
  <c r="J30" i="33"/>
  <c r="K30" i="33"/>
  <c r="K42" i="33" s="1"/>
  <c r="K44" i="33" s="1"/>
  <c r="J30" i="16"/>
  <c r="K30" i="16"/>
  <c r="J30" i="17"/>
  <c r="K30" i="17"/>
  <c r="K42" i="17" s="1"/>
  <c r="K44" i="17" s="1"/>
  <c r="J30" i="18"/>
  <c r="K30" i="18"/>
  <c r="J30" i="19"/>
  <c r="K30" i="19"/>
  <c r="K42" i="19" s="1"/>
  <c r="K44" i="19" s="1"/>
  <c r="J30" i="20"/>
  <c r="K30" i="20"/>
  <c r="J30" i="21"/>
  <c r="K30" i="21"/>
  <c r="K42" i="21" s="1"/>
  <c r="K44" i="21" s="1"/>
  <c r="J30" i="1"/>
  <c r="K30" i="1"/>
  <c r="J30" i="7"/>
  <c r="K30" i="7"/>
  <c r="K42" i="7" s="1"/>
  <c r="K44" i="7" s="1"/>
  <c r="J30" i="8"/>
  <c r="K30" i="8"/>
  <c r="J30" i="9"/>
  <c r="K30" i="9"/>
  <c r="K42" i="9" s="1"/>
  <c r="K44" i="9" s="1"/>
  <c r="J30" i="11"/>
  <c r="K30" i="11"/>
  <c r="J30" i="10"/>
  <c r="K30" i="10"/>
  <c r="K42" i="10" s="1"/>
  <c r="K44" i="10" s="1"/>
  <c r="J30" i="58"/>
  <c r="K30" i="58"/>
  <c r="J30" i="59"/>
  <c r="K30" i="59"/>
  <c r="K42" i="59" s="1"/>
  <c r="K44" i="59" s="1"/>
  <c r="J30" i="60"/>
  <c r="K30" i="60"/>
  <c r="J30" i="61"/>
  <c r="K30" i="61"/>
  <c r="K42" i="61" s="1"/>
  <c r="K44" i="61" s="1"/>
  <c r="J30" i="34"/>
  <c r="K30" i="34"/>
  <c r="J17" i="35"/>
  <c r="K17" i="35"/>
  <c r="J17" i="36"/>
  <c r="K17" i="36"/>
  <c r="J17" i="37"/>
  <c r="K17" i="37"/>
  <c r="J17" i="38"/>
  <c r="K17" i="38"/>
  <c r="J17" i="39"/>
  <c r="K17" i="39"/>
  <c r="J17" i="40"/>
  <c r="K17" i="40"/>
  <c r="J17" i="41"/>
  <c r="K17" i="41"/>
  <c r="J17" i="42"/>
  <c r="K17" i="42"/>
  <c r="J17" i="43"/>
  <c r="K17" i="43"/>
  <c r="J17" i="44"/>
  <c r="K17" i="44"/>
  <c r="J17" i="45"/>
  <c r="K17" i="45"/>
  <c r="J17" i="46"/>
  <c r="K17" i="46"/>
  <c r="J17" i="47"/>
  <c r="K17" i="47"/>
  <c r="J17" i="48"/>
  <c r="K17" i="48"/>
  <c r="J17" i="49"/>
  <c r="K17" i="49"/>
  <c r="J17" i="50"/>
  <c r="K17" i="50"/>
  <c r="J17" i="51"/>
  <c r="K17" i="51"/>
  <c r="J17" i="52"/>
  <c r="K17" i="52"/>
  <c r="J17" i="53"/>
  <c r="K17" i="53"/>
  <c r="J17" i="54"/>
  <c r="K17" i="54"/>
  <c r="J17" i="55"/>
  <c r="K17" i="55"/>
  <c r="J17" i="56"/>
  <c r="K17" i="56"/>
  <c r="J17" i="57"/>
  <c r="K17" i="57"/>
  <c r="J17" i="22"/>
  <c r="K17" i="22"/>
  <c r="J17" i="23"/>
  <c r="K17" i="23"/>
  <c r="J17" i="24"/>
  <c r="K17" i="24"/>
  <c r="J17" i="25"/>
  <c r="K17" i="25"/>
  <c r="J17" i="26"/>
  <c r="K17" i="26"/>
  <c r="J17" i="27"/>
  <c r="K17" i="27"/>
  <c r="J17" i="28"/>
  <c r="K17" i="28"/>
  <c r="J17" i="29"/>
  <c r="K17" i="29"/>
  <c r="J17" i="30"/>
  <c r="K17" i="30"/>
  <c r="J17" i="31"/>
  <c r="K17" i="31"/>
  <c r="J17" i="32"/>
  <c r="K17" i="32"/>
  <c r="J17" i="33"/>
  <c r="K17" i="33"/>
  <c r="J17" i="16"/>
  <c r="K17" i="16"/>
  <c r="J17" i="17"/>
  <c r="K17" i="17"/>
  <c r="J17" i="18"/>
  <c r="K17" i="18"/>
  <c r="J17" i="19"/>
  <c r="K17" i="19"/>
  <c r="J17" i="20"/>
  <c r="K17" i="20"/>
  <c r="J17" i="21"/>
  <c r="K17" i="21"/>
  <c r="J17" i="1"/>
  <c r="K17" i="1"/>
  <c r="J17" i="7"/>
  <c r="K17" i="7"/>
  <c r="J17" i="8"/>
  <c r="K17" i="8"/>
  <c r="J17" i="9"/>
  <c r="K17" i="9"/>
  <c r="J17" i="11"/>
  <c r="K17" i="11"/>
  <c r="J17" i="10"/>
  <c r="K17" i="10"/>
  <c r="J17" i="58"/>
  <c r="K17" i="58"/>
  <c r="J17" i="59"/>
  <c r="K17" i="59"/>
  <c r="J17" i="60"/>
  <c r="K17" i="60"/>
  <c r="J17" i="61"/>
  <c r="K17" i="61"/>
  <c r="J17" i="34"/>
  <c r="K17" i="34"/>
  <c r="F30" i="35"/>
  <c r="G30" i="35"/>
  <c r="G42" i="35" s="1"/>
  <c r="G44" i="35" s="1"/>
  <c r="F30" i="36"/>
  <c r="G30" i="36"/>
  <c r="F30" i="37"/>
  <c r="G30" i="37"/>
  <c r="G42" i="37" s="1"/>
  <c r="G44" i="37" s="1"/>
  <c r="F30" i="38"/>
  <c r="G30" i="38"/>
  <c r="F30" i="39"/>
  <c r="G30" i="39"/>
  <c r="G42" i="39" s="1"/>
  <c r="G44" i="39" s="1"/>
  <c r="F30" i="40"/>
  <c r="G30" i="40"/>
  <c r="F30" i="41"/>
  <c r="G30" i="41"/>
  <c r="G42" i="41" s="1"/>
  <c r="G44" i="41" s="1"/>
  <c r="F30" i="42"/>
  <c r="G30" i="42"/>
  <c r="F30" i="43"/>
  <c r="G30" i="43"/>
  <c r="G42" i="43" s="1"/>
  <c r="G44" i="43" s="1"/>
  <c r="F30" i="44"/>
  <c r="G30" i="44"/>
  <c r="F30" i="45"/>
  <c r="G30" i="45"/>
  <c r="G42" i="45" s="1"/>
  <c r="G44" i="45" s="1"/>
  <c r="F30" i="46"/>
  <c r="G30" i="46"/>
  <c r="F30" i="47"/>
  <c r="G30" i="47"/>
  <c r="G42" i="47" s="1"/>
  <c r="G44" i="47" s="1"/>
  <c r="F30" i="48"/>
  <c r="G30" i="48"/>
  <c r="F30" i="49"/>
  <c r="G30" i="49"/>
  <c r="G42" i="49" s="1"/>
  <c r="G44" i="49" s="1"/>
  <c r="F30" i="50"/>
  <c r="G30" i="50"/>
  <c r="F30" i="51"/>
  <c r="G30" i="51"/>
  <c r="G42" i="51" s="1"/>
  <c r="G44" i="51" s="1"/>
  <c r="F30" i="52"/>
  <c r="G30" i="52"/>
  <c r="F30" i="53"/>
  <c r="G30" i="53"/>
  <c r="G42" i="53" s="1"/>
  <c r="G44" i="53" s="1"/>
  <c r="F30" i="54"/>
  <c r="G30" i="54"/>
  <c r="F30" i="55"/>
  <c r="G30" i="55"/>
  <c r="G42" i="55" s="1"/>
  <c r="G44" i="55" s="1"/>
  <c r="F30" i="56"/>
  <c r="G30" i="56"/>
  <c r="F30" i="57"/>
  <c r="G30" i="57"/>
  <c r="G42" i="57" s="1"/>
  <c r="G44" i="57" s="1"/>
  <c r="F30" i="22"/>
  <c r="G30" i="22"/>
  <c r="F30" i="23"/>
  <c r="G30" i="23"/>
  <c r="G42" i="23" s="1"/>
  <c r="G44" i="23" s="1"/>
  <c r="F30" i="24"/>
  <c r="G30" i="24"/>
  <c r="F30" i="25"/>
  <c r="G30" i="25"/>
  <c r="G42" i="25" s="1"/>
  <c r="G44" i="25" s="1"/>
  <c r="F30" i="26"/>
  <c r="G30" i="26"/>
  <c r="F30" i="27"/>
  <c r="G30" i="27"/>
  <c r="G42" i="27" s="1"/>
  <c r="G44" i="27" s="1"/>
  <c r="F30" i="28"/>
  <c r="G30" i="28"/>
  <c r="F30" i="29"/>
  <c r="G30" i="29"/>
  <c r="G42" i="29" s="1"/>
  <c r="G44" i="29" s="1"/>
  <c r="F30" i="30"/>
  <c r="G30" i="30"/>
  <c r="F30" i="31"/>
  <c r="G30" i="31"/>
  <c r="G42" i="31" s="1"/>
  <c r="G44" i="31" s="1"/>
  <c r="F30" i="32"/>
  <c r="G30" i="32"/>
  <c r="F30" i="33"/>
  <c r="G30" i="33"/>
  <c r="G42" i="33" s="1"/>
  <c r="G44" i="33" s="1"/>
  <c r="F30" i="16"/>
  <c r="G30" i="16"/>
  <c r="F30" i="17"/>
  <c r="G30" i="17"/>
  <c r="G42" i="17" s="1"/>
  <c r="G44" i="17" s="1"/>
  <c r="F30" i="18"/>
  <c r="G30" i="18"/>
  <c r="F30" i="19"/>
  <c r="G30" i="19"/>
  <c r="G42" i="19" s="1"/>
  <c r="G44" i="19" s="1"/>
  <c r="F30" i="20"/>
  <c r="G30" i="20"/>
  <c r="F30" i="21"/>
  <c r="G30" i="21"/>
  <c r="G42" i="21" s="1"/>
  <c r="G44" i="21" s="1"/>
  <c r="F30" i="1"/>
  <c r="G30" i="1"/>
  <c r="F30" i="7"/>
  <c r="G30" i="7"/>
  <c r="G42" i="7" s="1"/>
  <c r="G44" i="7" s="1"/>
  <c r="F30" i="8"/>
  <c r="G30" i="8"/>
  <c r="F30" i="9"/>
  <c r="G30" i="9"/>
  <c r="G42" i="9" s="1"/>
  <c r="G44" i="9" s="1"/>
  <c r="F30" i="11"/>
  <c r="G30" i="11"/>
  <c r="F30" i="10"/>
  <c r="G30" i="10"/>
  <c r="G42" i="10" s="1"/>
  <c r="G44" i="10" s="1"/>
  <c r="F30" i="58"/>
  <c r="G30" i="58"/>
  <c r="F30" i="59"/>
  <c r="G30" i="59"/>
  <c r="G42" i="59" s="1"/>
  <c r="G44" i="59" s="1"/>
  <c r="F30" i="60"/>
  <c r="G30" i="60"/>
  <c r="F30" i="61"/>
  <c r="G30" i="61"/>
  <c r="G42" i="61" s="1"/>
  <c r="G44" i="61" s="1"/>
  <c r="F30" i="34"/>
  <c r="G30" i="34"/>
  <c r="F17" i="35"/>
  <c r="G17" i="35"/>
  <c r="F17" i="36"/>
  <c r="G17" i="36"/>
  <c r="F17" i="37"/>
  <c r="G17" i="37"/>
  <c r="F17" i="38"/>
  <c r="G17" i="38"/>
  <c r="F17" i="39"/>
  <c r="G17" i="39"/>
  <c r="F17" i="40"/>
  <c r="G17" i="40"/>
  <c r="F17" i="41"/>
  <c r="G17" i="41"/>
  <c r="F17" i="42"/>
  <c r="G17" i="42"/>
  <c r="F17" i="43"/>
  <c r="G17" i="43"/>
  <c r="F17" i="44"/>
  <c r="G17" i="44"/>
  <c r="F17" i="45"/>
  <c r="G17" i="45"/>
  <c r="F17" i="46"/>
  <c r="G17" i="46"/>
  <c r="F17" i="47"/>
  <c r="G17" i="47"/>
  <c r="F17" i="48"/>
  <c r="G17" i="48"/>
  <c r="F17" i="49"/>
  <c r="G17" i="49"/>
  <c r="F17" i="50"/>
  <c r="G17" i="50"/>
  <c r="F17" i="51"/>
  <c r="G17" i="51"/>
  <c r="F17" i="52"/>
  <c r="G17" i="52"/>
  <c r="F17" i="53"/>
  <c r="G17" i="53"/>
  <c r="F17" i="54"/>
  <c r="G17" i="54"/>
  <c r="F17" i="55"/>
  <c r="G17" i="55"/>
  <c r="F17" i="56"/>
  <c r="G17" i="56"/>
  <c r="F17" i="57"/>
  <c r="G17" i="57"/>
  <c r="F17" i="22"/>
  <c r="G17" i="22"/>
  <c r="F17" i="23"/>
  <c r="G17" i="23"/>
  <c r="F17" i="24"/>
  <c r="G17" i="24"/>
  <c r="F17" i="25"/>
  <c r="G17" i="25"/>
  <c r="F17" i="26"/>
  <c r="G17" i="26"/>
  <c r="F17" i="27"/>
  <c r="G17" i="27"/>
  <c r="F17" i="28"/>
  <c r="G17" i="28"/>
  <c r="F17" i="29"/>
  <c r="G17" i="29"/>
  <c r="F17" i="30"/>
  <c r="G17" i="30"/>
  <c r="F17" i="31"/>
  <c r="G17" i="31"/>
  <c r="F17" i="32"/>
  <c r="G17" i="32"/>
  <c r="F17" i="33"/>
  <c r="G17" i="33"/>
  <c r="F17" i="16"/>
  <c r="G17" i="16"/>
  <c r="F17" i="17"/>
  <c r="G17" i="17"/>
  <c r="F17" i="18"/>
  <c r="G17" i="18"/>
  <c r="F17" i="19"/>
  <c r="G17" i="19"/>
  <c r="F17" i="20"/>
  <c r="G17" i="20"/>
  <c r="F17" i="21"/>
  <c r="G17" i="21"/>
  <c r="F17" i="1"/>
  <c r="G17" i="1"/>
  <c r="F17" i="7"/>
  <c r="G17" i="7"/>
  <c r="F17" i="8"/>
  <c r="G17" i="8"/>
  <c r="F17" i="9"/>
  <c r="G17" i="9"/>
  <c r="F17" i="11"/>
  <c r="G17" i="11"/>
  <c r="F17" i="10"/>
  <c r="G17" i="10"/>
  <c r="F17" i="58"/>
  <c r="G17" i="58"/>
  <c r="F17" i="59"/>
  <c r="G17" i="59"/>
  <c r="F17" i="60"/>
  <c r="G17" i="60"/>
  <c r="F17" i="61"/>
  <c r="G17" i="61"/>
  <c r="F17" i="34"/>
  <c r="G17" i="34"/>
  <c r="D40" i="63"/>
  <c r="AL36" i="34" l="1"/>
  <c r="AM36" i="34" s="1"/>
  <c r="AG36" i="34"/>
  <c r="K42" i="16"/>
  <c r="K44" i="16" s="1"/>
  <c r="K42" i="22"/>
  <c r="K44" i="22" s="1"/>
  <c r="K42" i="46"/>
  <c r="K44" i="46" s="1"/>
  <c r="O42" i="8"/>
  <c r="O44" i="8" s="1"/>
  <c r="O42" i="30"/>
  <c r="O44" i="30" s="1"/>
  <c r="O42" i="54"/>
  <c r="O44" i="54" s="1"/>
  <c r="O42" i="42"/>
  <c r="O44" i="42" s="1"/>
  <c r="S42" i="34"/>
  <c r="S44" i="34" s="1"/>
  <c r="S42" i="20"/>
  <c r="S44" i="20" s="1"/>
  <c r="S42" i="30"/>
  <c r="S44" i="30" s="1"/>
  <c r="S42" i="22"/>
  <c r="S44" i="22" s="1"/>
  <c r="S42" i="50"/>
  <c r="S44" i="50" s="1"/>
  <c r="S42" i="42"/>
  <c r="S44" i="42" s="1"/>
  <c r="W42" i="58"/>
  <c r="W44" i="58" s="1"/>
  <c r="W42" i="20"/>
  <c r="W44" i="20" s="1"/>
  <c r="W42" i="16"/>
  <c r="W44" i="16" s="1"/>
  <c r="W42" i="26"/>
  <c r="W44" i="26" s="1"/>
  <c r="W42" i="54"/>
  <c r="W44" i="54" s="1"/>
  <c r="W42" i="46"/>
  <c r="W44" i="46" s="1"/>
  <c r="W42" i="38"/>
  <c r="W44" i="38" s="1"/>
  <c r="AA42" i="58"/>
  <c r="AA44" i="58" s="1"/>
  <c r="AA42" i="20"/>
  <c r="AA44" i="20" s="1"/>
  <c r="AA42" i="30"/>
  <c r="AA44" i="30" s="1"/>
  <c r="AA42" i="22"/>
  <c r="AA44" i="22" s="1"/>
  <c r="AA42" i="50"/>
  <c r="AA44" i="50" s="1"/>
  <c r="AA42" i="42"/>
  <c r="AA44" i="42" s="1"/>
  <c r="K42" i="58"/>
  <c r="K44" i="58" s="1"/>
  <c r="K42" i="20"/>
  <c r="K44" i="20" s="1"/>
  <c r="K42" i="26"/>
  <c r="K44" i="26" s="1"/>
  <c r="K42" i="50"/>
  <c r="K44" i="50" s="1"/>
  <c r="K42" i="38"/>
  <c r="K44" i="38" s="1"/>
  <c r="O42" i="34"/>
  <c r="O44" i="34" s="1"/>
  <c r="O42" i="20"/>
  <c r="O44" i="20" s="1"/>
  <c r="O42" i="26"/>
  <c r="O44" i="26" s="1"/>
  <c r="O42" i="50"/>
  <c r="O44" i="50" s="1"/>
  <c r="O42" i="38"/>
  <c r="O44" i="38" s="1"/>
  <c r="S42" i="8"/>
  <c r="S44" i="8" s="1"/>
  <c r="S42" i="16"/>
  <c r="S44" i="16" s="1"/>
  <c r="S42" i="26"/>
  <c r="S44" i="26" s="1"/>
  <c r="S42" i="54"/>
  <c r="S44" i="54" s="1"/>
  <c r="S42" i="46"/>
  <c r="S44" i="46" s="1"/>
  <c r="S42" i="38"/>
  <c r="S44" i="38" s="1"/>
  <c r="W42" i="34"/>
  <c r="W44" i="34" s="1"/>
  <c r="W42" i="8"/>
  <c r="W44" i="8" s="1"/>
  <c r="W42" i="30"/>
  <c r="W44" i="30" s="1"/>
  <c r="W42" i="22"/>
  <c r="W44" i="22" s="1"/>
  <c r="W42" i="50"/>
  <c r="W44" i="50" s="1"/>
  <c r="W42" i="42"/>
  <c r="W44" i="42" s="1"/>
  <c r="AA42" i="34"/>
  <c r="AA44" i="34" s="1"/>
  <c r="AA42" i="8"/>
  <c r="AA44" i="8" s="1"/>
  <c r="AA42" i="16"/>
  <c r="AA44" i="16" s="1"/>
  <c r="AA42" i="26"/>
  <c r="AA44" i="26" s="1"/>
  <c r="AA42" i="54"/>
  <c r="AA44" i="54" s="1"/>
  <c r="AA42" i="46"/>
  <c r="AA44" i="46" s="1"/>
  <c r="AA42" i="38"/>
  <c r="AA44" i="38" s="1"/>
  <c r="J42" i="34"/>
  <c r="J44" i="34" s="1"/>
  <c r="N42" i="34"/>
  <c r="N44" i="34" s="1"/>
  <c r="V42" i="34"/>
  <c r="V44" i="34" s="1"/>
  <c r="Z42" i="34"/>
  <c r="Z44" i="34" s="1"/>
  <c r="K42" i="34"/>
  <c r="K44" i="34" s="1"/>
  <c r="K42" i="8"/>
  <c r="K44" i="8" s="1"/>
  <c r="K42" i="30"/>
  <c r="K44" i="30" s="1"/>
  <c r="K42" i="54"/>
  <c r="K44" i="54" s="1"/>
  <c r="K42" i="42"/>
  <c r="K44" i="42" s="1"/>
  <c r="O42" i="58"/>
  <c r="O44" i="58" s="1"/>
  <c r="O42" i="16"/>
  <c r="O44" i="16" s="1"/>
  <c r="O42" i="22"/>
  <c r="O44" i="22" s="1"/>
  <c r="O42" i="46"/>
  <c r="O44" i="46" s="1"/>
  <c r="S42" i="58"/>
  <c r="S44" i="58" s="1"/>
  <c r="AL32" i="34"/>
  <c r="AM32" i="34" s="1"/>
  <c r="AL31" i="34"/>
  <c r="AM31" i="34" s="1"/>
  <c r="AG31" i="34"/>
  <c r="AL38" i="34"/>
  <c r="AM38" i="34" s="1"/>
  <c r="AG38" i="34"/>
  <c r="K42" i="60"/>
  <c r="K44" i="60" s="1"/>
  <c r="K42" i="11"/>
  <c r="K44" i="11" s="1"/>
  <c r="K42" i="1"/>
  <c r="K44" i="1" s="1"/>
  <c r="K42" i="18"/>
  <c r="K44" i="18" s="1"/>
  <c r="K42" i="32"/>
  <c r="K44" i="32" s="1"/>
  <c r="K42" i="28"/>
  <c r="K44" i="28" s="1"/>
  <c r="K42" i="24"/>
  <c r="K44" i="24" s="1"/>
  <c r="K42" i="56"/>
  <c r="K44" i="56" s="1"/>
  <c r="K42" i="52"/>
  <c r="K44" i="52" s="1"/>
  <c r="K42" i="48"/>
  <c r="K44" i="48" s="1"/>
  <c r="K42" i="44"/>
  <c r="K44" i="44" s="1"/>
  <c r="K42" i="40"/>
  <c r="K44" i="40" s="1"/>
  <c r="K42" i="36"/>
  <c r="K44" i="36" s="1"/>
  <c r="O42" i="60"/>
  <c r="O44" i="60" s="1"/>
  <c r="O42" i="11"/>
  <c r="O44" i="11" s="1"/>
  <c r="O42" i="1"/>
  <c r="O44" i="1" s="1"/>
  <c r="O42" i="18"/>
  <c r="O44" i="18" s="1"/>
  <c r="O42" i="32"/>
  <c r="O44" i="32" s="1"/>
  <c r="O42" i="28"/>
  <c r="O44" i="28" s="1"/>
  <c r="O42" i="24"/>
  <c r="O44" i="24" s="1"/>
  <c r="O42" i="56"/>
  <c r="O44" i="56" s="1"/>
  <c r="O42" i="52"/>
  <c r="O44" i="52" s="1"/>
  <c r="O42" i="48"/>
  <c r="O44" i="48" s="1"/>
  <c r="O42" i="44"/>
  <c r="O44" i="44" s="1"/>
  <c r="O42" i="40"/>
  <c r="O44" i="40" s="1"/>
  <c r="O42" i="36"/>
  <c r="O44" i="36" s="1"/>
  <c r="S42" i="60"/>
  <c r="S44" i="60" s="1"/>
  <c r="S42" i="11"/>
  <c r="S44" i="11" s="1"/>
  <c r="S42" i="1"/>
  <c r="S44" i="1" s="1"/>
  <c r="S42" i="18"/>
  <c r="S44" i="18" s="1"/>
  <c r="S42" i="32"/>
  <c r="S44" i="32" s="1"/>
  <c r="S42" i="28"/>
  <c r="S44" i="28" s="1"/>
  <c r="S42" i="24"/>
  <c r="S44" i="24" s="1"/>
  <c r="S42" i="56"/>
  <c r="S44" i="56" s="1"/>
  <c r="S42" i="52"/>
  <c r="S44" i="52" s="1"/>
  <c r="S42" i="48"/>
  <c r="S44" i="48" s="1"/>
  <c r="S42" i="44"/>
  <c r="S44" i="44" s="1"/>
  <c r="S42" i="40"/>
  <c r="S44" i="40" s="1"/>
  <c r="S42" i="36"/>
  <c r="S44" i="36" s="1"/>
  <c r="W42" i="60"/>
  <c r="W44" i="60" s="1"/>
  <c r="W42" i="11"/>
  <c r="W44" i="11" s="1"/>
  <c r="W42" i="1"/>
  <c r="W44" i="1" s="1"/>
  <c r="W42" i="18"/>
  <c r="W44" i="18" s="1"/>
  <c r="W42" i="32"/>
  <c r="W44" i="32" s="1"/>
  <c r="W42" i="28"/>
  <c r="W44" i="28" s="1"/>
  <c r="W42" i="24"/>
  <c r="W44" i="24" s="1"/>
  <c r="W42" i="56"/>
  <c r="W44" i="56" s="1"/>
  <c r="W42" i="52"/>
  <c r="W44" i="52" s="1"/>
  <c r="W42" i="48"/>
  <c r="W44" i="48" s="1"/>
  <c r="W42" i="44"/>
  <c r="W44" i="44" s="1"/>
  <c r="W42" i="40"/>
  <c r="W44" i="40" s="1"/>
  <c r="W42" i="36"/>
  <c r="W44" i="36" s="1"/>
  <c r="AA42" i="60"/>
  <c r="AA44" i="60" s="1"/>
  <c r="AA42" i="11"/>
  <c r="AA44" i="11" s="1"/>
  <c r="AA42" i="1"/>
  <c r="AA44" i="1" s="1"/>
  <c r="AA42" i="18"/>
  <c r="AA44" i="18" s="1"/>
  <c r="AA42" i="32"/>
  <c r="AA44" i="32" s="1"/>
  <c r="AA42" i="28"/>
  <c r="AA44" i="28" s="1"/>
  <c r="AA42" i="24"/>
  <c r="AA44" i="24" s="1"/>
  <c r="AA42" i="56"/>
  <c r="AA44" i="56" s="1"/>
  <c r="AA42" i="52"/>
  <c r="AA44" i="52" s="1"/>
  <c r="AA42" i="48"/>
  <c r="AA44" i="48" s="1"/>
  <c r="AA42" i="44"/>
  <c r="AA44" i="44" s="1"/>
  <c r="AA42" i="40"/>
  <c r="AA44" i="40" s="1"/>
  <c r="AA42" i="36"/>
  <c r="AA44" i="36" s="1"/>
  <c r="AG33" i="34"/>
  <c r="AM33" i="34"/>
  <c r="AM18" i="34"/>
  <c r="AG18" i="34"/>
  <c r="AG20" i="34"/>
  <c r="AM20" i="34"/>
  <c r="AG27" i="34"/>
  <c r="AM27" i="34"/>
  <c r="AM23" i="34"/>
  <c r="AL11" i="35"/>
  <c r="AM11" i="35" s="1"/>
  <c r="AM35" i="34"/>
  <c r="AM19" i="34"/>
  <c r="AM10" i="34"/>
  <c r="AL10" i="61"/>
  <c r="AM10" i="61" s="1"/>
  <c r="AL14" i="10"/>
  <c r="AM14" i="10" s="1"/>
  <c r="AD42" i="10"/>
  <c r="AD44" i="10" s="1"/>
  <c r="AL15" i="35"/>
  <c r="AM15" i="35" s="1"/>
  <c r="AM15" i="34"/>
  <c r="AM28" i="34"/>
  <c r="AM14" i="34"/>
  <c r="AM22" i="34"/>
  <c r="F42" i="34"/>
  <c r="F44" i="34" s="1"/>
  <c r="AM40" i="34"/>
  <c r="AL11" i="16"/>
  <c r="AM11" i="16" s="1"/>
  <c r="AL12" i="35"/>
  <c r="AM12" i="35" s="1"/>
  <c r="AM12" i="34"/>
  <c r="AM13" i="34"/>
  <c r="AM26" i="34"/>
  <c r="R15" i="69"/>
  <c r="R14" i="69"/>
  <c r="R17" i="69"/>
  <c r="R11" i="69"/>
  <c r="R16" i="69"/>
  <c r="R12" i="69"/>
  <c r="R36" i="69"/>
  <c r="R41" i="69"/>
  <c r="R27" i="69"/>
  <c r="R21" i="69"/>
  <c r="R23" i="69"/>
  <c r="R39" i="69"/>
  <c r="R35" i="69"/>
  <c r="R24" i="69"/>
  <c r="R22" i="69"/>
  <c r="R20" i="69"/>
  <c r="R25" i="69"/>
  <c r="R37" i="69"/>
  <c r="R30" i="69"/>
  <c r="R33" i="69"/>
  <c r="R26" i="69"/>
  <c r="R29" i="69"/>
  <c r="R34" i="69"/>
  <c r="Q43" i="69"/>
  <c r="S42" i="69" s="1"/>
  <c r="R19" i="69"/>
  <c r="AM39" i="34"/>
  <c r="AM34" i="34"/>
  <c r="AM11" i="34"/>
  <c r="F42" i="60"/>
  <c r="F44" i="60" s="1"/>
  <c r="F42" i="58"/>
  <c r="F44" i="58" s="1"/>
  <c r="F42" i="11"/>
  <c r="F44" i="11" s="1"/>
  <c r="F42" i="8"/>
  <c r="F44" i="8" s="1"/>
  <c r="F42" i="1"/>
  <c r="F44" i="1" s="1"/>
  <c r="F42" i="20"/>
  <c r="F44" i="20" s="1"/>
  <c r="F42" i="18"/>
  <c r="F44" i="18" s="1"/>
  <c r="F42" i="16"/>
  <c r="F44" i="16" s="1"/>
  <c r="F42" i="32"/>
  <c r="F44" i="32" s="1"/>
  <c r="F42" i="30"/>
  <c r="F44" i="30" s="1"/>
  <c r="F42" i="28"/>
  <c r="F44" i="28" s="1"/>
  <c r="F42" i="26"/>
  <c r="F44" i="26" s="1"/>
  <c r="F42" i="24"/>
  <c r="F44" i="24" s="1"/>
  <c r="F42" i="22"/>
  <c r="F44" i="22" s="1"/>
  <c r="F42" i="56"/>
  <c r="F44" i="56" s="1"/>
  <c r="F42" i="54"/>
  <c r="F44" i="54" s="1"/>
  <c r="F42" i="52"/>
  <c r="F44" i="52" s="1"/>
  <c r="F42" i="48"/>
  <c r="F44" i="48" s="1"/>
  <c r="F42" i="46"/>
  <c r="F44" i="46" s="1"/>
  <c r="F42" i="44"/>
  <c r="F44" i="44" s="1"/>
  <c r="F42" i="42"/>
  <c r="F44" i="42" s="1"/>
  <c r="F42" i="40"/>
  <c r="F44" i="40" s="1"/>
  <c r="F42" i="38"/>
  <c r="F44" i="38" s="1"/>
  <c r="F42" i="36"/>
  <c r="F44" i="36" s="1"/>
  <c r="J42" i="60"/>
  <c r="J44" i="60" s="1"/>
  <c r="J42" i="58"/>
  <c r="J44" i="58" s="1"/>
  <c r="J42" i="11"/>
  <c r="J44" i="11" s="1"/>
  <c r="J42" i="8"/>
  <c r="J44" i="8" s="1"/>
  <c r="J42" i="1"/>
  <c r="J44" i="1" s="1"/>
  <c r="J42" i="20"/>
  <c r="J44" i="20" s="1"/>
  <c r="J42" i="18"/>
  <c r="J44" i="18" s="1"/>
  <c r="J42" i="16"/>
  <c r="J44" i="16" s="1"/>
  <c r="J42" i="32"/>
  <c r="J44" i="32" s="1"/>
  <c r="J42" i="30"/>
  <c r="J44" i="30" s="1"/>
  <c r="J42" i="28"/>
  <c r="J44" i="28" s="1"/>
  <c r="J42" i="26"/>
  <c r="J44" i="26" s="1"/>
  <c r="J42" i="24"/>
  <c r="J44" i="24" s="1"/>
  <c r="J42" i="22"/>
  <c r="J44" i="22" s="1"/>
  <c r="J42" i="56"/>
  <c r="J44" i="56" s="1"/>
  <c r="J42" i="54"/>
  <c r="J44" i="54" s="1"/>
  <c r="J42" i="52"/>
  <c r="J44" i="52" s="1"/>
  <c r="J42" i="50"/>
  <c r="J44" i="50" s="1"/>
  <c r="J42" i="48"/>
  <c r="J44" i="48" s="1"/>
  <c r="J42" i="46"/>
  <c r="J44" i="46" s="1"/>
  <c r="J42" i="44"/>
  <c r="J44" i="44" s="1"/>
  <c r="J42" i="42"/>
  <c r="J44" i="42" s="1"/>
  <c r="J42" i="40"/>
  <c r="J44" i="40" s="1"/>
  <c r="J42" i="38"/>
  <c r="J44" i="38" s="1"/>
  <c r="J42" i="36"/>
  <c r="J44" i="36" s="1"/>
  <c r="N42" i="60"/>
  <c r="N44" i="60" s="1"/>
  <c r="N42" i="58"/>
  <c r="N44" i="58" s="1"/>
  <c r="N42" i="11"/>
  <c r="N44" i="11" s="1"/>
  <c r="N42" i="8"/>
  <c r="N44" i="8" s="1"/>
  <c r="N42" i="1"/>
  <c r="N44" i="1" s="1"/>
  <c r="N42" i="20"/>
  <c r="N44" i="20" s="1"/>
  <c r="N42" i="18"/>
  <c r="N44" i="18" s="1"/>
  <c r="N42" i="16"/>
  <c r="N44" i="16" s="1"/>
  <c r="N42" i="32"/>
  <c r="N44" i="32" s="1"/>
  <c r="N42" i="30"/>
  <c r="N44" i="30" s="1"/>
  <c r="N42" i="28"/>
  <c r="N44" i="28" s="1"/>
  <c r="N42" i="26"/>
  <c r="N44" i="26" s="1"/>
  <c r="N42" i="24"/>
  <c r="N44" i="24" s="1"/>
  <c r="N42" i="22"/>
  <c r="N44" i="22" s="1"/>
  <c r="N42" i="56"/>
  <c r="N44" i="56" s="1"/>
  <c r="N42" i="54"/>
  <c r="N44" i="54" s="1"/>
  <c r="N42" i="52"/>
  <c r="N44" i="52" s="1"/>
  <c r="N42" i="50"/>
  <c r="N44" i="50" s="1"/>
  <c r="N42" i="48"/>
  <c r="N44" i="48" s="1"/>
  <c r="N42" i="46"/>
  <c r="N44" i="46" s="1"/>
  <c r="N42" i="44"/>
  <c r="N44" i="44" s="1"/>
  <c r="N42" i="42"/>
  <c r="N44" i="42" s="1"/>
  <c r="N42" i="40"/>
  <c r="N44" i="40" s="1"/>
  <c r="N42" i="38"/>
  <c r="N44" i="38" s="1"/>
  <c r="N42" i="36"/>
  <c r="N44" i="36" s="1"/>
  <c r="R42" i="60"/>
  <c r="R44" i="60" s="1"/>
  <c r="R42" i="58"/>
  <c r="R44" i="58" s="1"/>
  <c r="R42" i="11"/>
  <c r="R44" i="11" s="1"/>
  <c r="R42" i="8"/>
  <c r="R44" i="8" s="1"/>
  <c r="R42" i="1"/>
  <c r="R44" i="1" s="1"/>
  <c r="R42" i="20"/>
  <c r="R44" i="20" s="1"/>
  <c r="R42" i="18"/>
  <c r="R44" i="18" s="1"/>
  <c r="R42" i="16"/>
  <c r="R44" i="16" s="1"/>
  <c r="R42" i="32"/>
  <c r="R44" i="32" s="1"/>
  <c r="R42" i="30"/>
  <c r="R44" i="30" s="1"/>
  <c r="R42" i="28"/>
  <c r="R44" i="28" s="1"/>
  <c r="R42" i="26"/>
  <c r="R44" i="26" s="1"/>
  <c r="R42" i="24"/>
  <c r="R44" i="24" s="1"/>
  <c r="R42" i="22"/>
  <c r="R44" i="22" s="1"/>
  <c r="R42" i="56"/>
  <c r="R44" i="56" s="1"/>
  <c r="R42" i="54"/>
  <c r="R44" i="54" s="1"/>
  <c r="R42" i="52"/>
  <c r="R44" i="52" s="1"/>
  <c r="R42" i="50"/>
  <c r="R44" i="50" s="1"/>
  <c r="R42" i="48"/>
  <c r="R44" i="48" s="1"/>
  <c r="R42" i="46"/>
  <c r="R44" i="46" s="1"/>
  <c r="R42" i="44"/>
  <c r="R44" i="44" s="1"/>
  <c r="R42" i="42"/>
  <c r="R44" i="42" s="1"/>
  <c r="R42" i="40"/>
  <c r="R44" i="40" s="1"/>
  <c r="R42" i="38"/>
  <c r="R44" i="38" s="1"/>
  <c r="R42" i="36"/>
  <c r="R44" i="36" s="1"/>
  <c r="V42" i="60"/>
  <c r="V44" i="60" s="1"/>
  <c r="V42" i="58"/>
  <c r="V44" i="58" s="1"/>
  <c r="V42" i="11"/>
  <c r="V44" i="11" s="1"/>
  <c r="V42" i="8"/>
  <c r="V44" i="8" s="1"/>
  <c r="V42" i="1"/>
  <c r="V44" i="1" s="1"/>
  <c r="V42" i="20"/>
  <c r="V44" i="20" s="1"/>
  <c r="V42" i="18"/>
  <c r="V44" i="18" s="1"/>
  <c r="V42" i="16"/>
  <c r="V44" i="16" s="1"/>
  <c r="V42" i="32"/>
  <c r="V44" i="32" s="1"/>
  <c r="V42" i="30"/>
  <c r="V44" i="30" s="1"/>
  <c r="V42" i="28"/>
  <c r="V44" i="28" s="1"/>
  <c r="V42" i="26"/>
  <c r="V44" i="26" s="1"/>
  <c r="V42" i="24"/>
  <c r="V44" i="24" s="1"/>
  <c r="V42" i="22"/>
  <c r="V44" i="22" s="1"/>
  <c r="V42" i="56"/>
  <c r="V44" i="56" s="1"/>
  <c r="V42" i="54"/>
  <c r="V44" i="54" s="1"/>
  <c r="V42" i="52"/>
  <c r="V44" i="52" s="1"/>
  <c r="V42" i="50"/>
  <c r="V44" i="50" s="1"/>
  <c r="V42" i="48"/>
  <c r="V44" i="48" s="1"/>
  <c r="V42" i="46"/>
  <c r="V44" i="46" s="1"/>
  <c r="V42" i="44"/>
  <c r="V44" i="44" s="1"/>
  <c r="V42" i="42"/>
  <c r="V44" i="42" s="1"/>
  <c r="V42" i="40"/>
  <c r="V44" i="40" s="1"/>
  <c r="V42" i="38"/>
  <c r="V44" i="38" s="1"/>
  <c r="V42" i="36"/>
  <c r="V44" i="36" s="1"/>
  <c r="Z42" i="60"/>
  <c r="Z44" i="60" s="1"/>
  <c r="Z42" i="58"/>
  <c r="Z44" i="58" s="1"/>
  <c r="Z42" i="11"/>
  <c r="Z44" i="11" s="1"/>
  <c r="Z42" i="8"/>
  <c r="Z44" i="8" s="1"/>
  <c r="Z42" i="1"/>
  <c r="Z44" i="1" s="1"/>
  <c r="Z42" i="20"/>
  <c r="Z44" i="20" s="1"/>
  <c r="Z42" i="18"/>
  <c r="Z44" i="18" s="1"/>
  <c r="Z42" i="28"/>
  <c r="Z44" i="28" s="1"/>
  <c r="Z42" i="26"/>
  <c r="Z44" i="26" s="1"/>
  <c r="Z42" i="24"/>
  <c r="Z44" i="24" s="1"/>
  <c r="Z42" i="22"/>
  <c r="Z44" i="22" s="1"/>
  <c r="Z42" i="56"/>
  <c r="Z44" i="56" s="1"/>
  <c r="Z42" i="54"/>
  <c r="Z44" i="54" s="1"/>
  <c r="Z42" i="52"/>
  <c r="Z44" i="52" s="1"/>
  <c r="Z42" i="50"/>
  <c r="Z44" i="50" s="1"/>
  <c r="Z42" i="48"/>
  <c r="Z44" i="48" s="1"/>
  <c r="Z42" i="46"/>
  <c r="Z44" i="46" s="1"/>
  <c r="Z42" i="44"/>
  <c r="Z44" i="44" s="1"/>
  <c r="Z42" i="42"/>
  <c r="Z44" i="42" s="1"/>
  <c r="Z42" i="40"/>
  <c r="Z44" i="40" s="1"/>
  <c r="Z42" i="38"/>
  <c r="Z44" i="38" s="1"/>
  <c r="Z42" i="36"/>
  <c r="Z44" i="36" s="1"/>
  <c r="AL10" i="60"/>
  <c r="AM10" i="60" s="1"/>
  <c r="AG10" i="60"/>
  <c r="AL10" i="11"/>
  <c r="AM10" i="11" s="1"/>
  <c r="AG10" i="11"/>
  <c r="AL10" i="1"/>
  <c r="AM10" i="1" s="1"/>
  <c r="AG10" i="1"/>
  <c r="AL10" i="18"/>
  <c r="AM10" i="18" s="1"/>
  <c r="AG10" i="18"/>
  <c r="AL10" i="32"/>
  <c r="AM10" i="32" s="1"/>
  <c r="AG10" i="32"/>
  <c r="AL10" i="28"/>
  <c r="AM10" i="28" s="1"/>
  <c r="AG10" i="28"/>
  <c r="AL10" i="24"/>
  <c r="AM10" i="24" s="1"/>
  <c r="AG10" i="24"/>
  <c r="AL10" i="56"/>
  <c r="AM10" i="56" s="1"/>
  <c r="AG10" i="56"/>
  <c r="AL10" i="52"/>
  <c r="AM10" i="52" s="1"/>
  <c r="AG10" i="52"/>
  <c r="AL10" i="48"/>
  <c r="AM10" i="48" s="1"/>
  <c r="AG10" i="48"/>
  <c r="AL10" i="44"/>
  <c r="AM10" i="44" s="1"/>
  <c r="AG10" i="44"/>
  <c r="AL10" i="40"/>
  <c r="AM10" i="40" s="1"/>
  <c r="AG10" i="40"/>
  <c r="AL10" i="36"/>
  <c r="AM10" i="36" s="1"/>
  <c r="AG10" i="36"/>
  <c r="AL16" i="61"/>
  <c r="AM16" i="61" s="1"/>
  <c r="AG16" i="61"/>
  <c r="AL16" i="59"/>
  <c r="AM16" i="59" s="1"/>
  <c r="AG16" i="59"/>
  <c r="AL16" i="10"/>
  <c r="AM16" i="10" s="1"/>
  <c r="AG16" i="10"/>
  <c r="AL16" i="9"/>
  <c r="AM16" i="9" s="1"/>
  <c r="AG16" i="9"/>
  <c r="AL16" i="7"/>
  <c r="AM16" i="7" s="1"/>
  <c r="AG16" i="7"/>
  <c r="AL16" i="21"/>
  <c r="AM16" i="21" s="1"/>
  <c r="AG16" i="21"/>
  <c r="AL16" i="19"/>
  <c r="AM16" i="19" s="1"/>
  <c r="AG16" i="19"/>
  <c r="AL16" i="17"/>
  <c r="AM16" i="17" s="1"/>
  <c r="AG16" i="17"/>
  <c r="AL16" i="33"/>
  <c r="AM16" i="33" s="1"/>
  <c r="AG16" i="33"/>
  <c r="AL16" i="31"/>
  <c r="AM16" i="31" s="1"/>
  <c r="AG16" i="31"/>
  <c r="AL16" i="29"/>
  <c r="AM16" i="29" s="1"/>
  <c r="AG16" i="29"/>
  <c r="AL16" i="27"/>
  <c r="AM16" i="27" s="1"/>
  <c r="AG16" i="27"/>
  <c r="AL16" i="25"/>
  <c r="AM16" i="25" s="1"/>
  <c r="AG16" i="25"/>
  <c r="AL16" i="23"/>
  <c r="AM16" i="23" s="1"/>
  <c r="AG16" i="23"/>
  <c r="AL16" i="57"/>
  <c r="AM16" i="57" s="1"/>
  <c r="AG16" i="57"/>
  <c r="AL16" i="55"/>
  <c r="AM16" i="55" s="1"/>
  <c r="AG16" i="55"/>
  <c r="AL16" i="53"/>
  <c r="AM16" i="53" s="1"/>
  <c r="AG16" i="53"/>
  <c r="AL16" i="51"/>
  <c r="AM16" i="51" s="1"/>
  <c r="AG16" i="51"/>
  <c r="AL16" i="49"/>
  <c r="AM16" i="49" s="1"/>
  <c r="AG16" i="49"/>
  <c r="AL16" i="47"/>
  <c r="AM16" i="47" s="1"/>
  <c r="AG16" i="47"/>
  <c r="AL16" i="45"/>
  <c r="AM16" i="45" s="1"/>
  <c r="AG16" i="45"/>
  <c r="AL16" i="43"/>
  <c r="AM16" i="43" s="1"/>
  <c r="AG16" i="43"/>
  <c r="AL16" i="41"/>
  <c r="AM16" i="41" s="1"/>
  <c r="AG16" i="41"/>
  <c r="AL16" i="39"/>
  <c r="AM16" i="39" s="1"/>
  <c r="AG16" i="39"/>
  <c r="AL16" i="37"/>
  <c r="AM16" i="37" s="1"/>
  <c r="AG16" i="37"/>
  <c r="AL16" i="35"/>
  <c r="AM16" i="35" s="1"/>
  <c r="AG16" i="35"/>
  <c r="AL18" i="60"/>
  <c r="AM18" i="60" s="1"/>
  <c r="AG18" i="60"/>
  <c r="AL18" i="11"/>
  <c r="AM18" i="11" s="1"/>
  <c r="AG18" i="11"/>
  <c r="AL18" i="1"/>
  <c r="AM18" i="1" s="1"/>
  <c r="AG18" i="1"/>
  <c r="AL18" i="18"/>
  <c r="AM18" i="18" s="1"/>
  <c r="AG18" i="18"/>
  <c r="AL18" i="32"/>
  <c r="AM18" i="32" s="1"/>
  <c r="AG18" i="32"/>
  <c r="AL18" i="28"/>
  <c r="AM18" i="28" s="1"/>
  <c r="AG18" i="28"/>
  <c r="AL18" i="24"/>
  <c r="AM18" i="24" s="1"/>
  <c r="AG18" i="24"/>
  <c r="AL18" i="56"/>
  <c r="AM18" i="56" s="1"/>
  <c r="AG18" i="56"/>
  <c r="AL18" i="52"/>
  <c r="AM18" i="52" s="1"/>
  <c r="AG18" i="52"/>
  <c r="AL18" i="48"/>
  <c r="AM18" i="48" s="1"/>
  <c r="AG18" i="48"/>
  <c r="AL18" i="44"/>
  <c r="AM18" i="44" s="1"/>
  <c r="AG18" i="44"/>
  <c r="AL18" i="40"/>
  <c r="AM18" i="40" s="1"/>
  <c r="AG18" i="40"/>
  <c r="AL18" i="36"/>
  <c r="AM18" i="36" s="1"/>
  <c r="AG18" i="36"/>
  <c r="AL22" i="61"/>
  <c r="AM22" i="61" s="1"/>
  <c r="AG22" i="61"/>
  <c r="AL25" i="60"/>
  <c r="AM25" i="60" s="1"/>
  <c r="AG25" i="60"/>
  <c r="AL21" i="60"/>
  <c r="AM21" i="60" s="1"/>
  <c r="AG21" i="60"/>
  <c r="AL28" i="59"/>
  <c r="AM28" i="59" s="1"/>
  <c r="AG28" i="59"/>
  <c r="AL24" i="59"/>
  <c r="AM24" i="59" s="1"/>
  <c r="AG24" i="59"/>
  <c r="AL20" i="59"/>
  <c r="AM20" i="59" s="1"/>
  <c r="AG20" i="59"/>
  <c r="AL27" i="58"/>
  <c r="AM27" i="58" s="1"/>
  <c r="AG27" i="58"/>
  <c r="AL22" i="10"/>
  <c r="AM22" i="10" s="1"/>
  <c r="AG22" i="10"/>
  <c r="AL25" i="11"/>
  <c r="AM25" i="11" s="1"/>
  <c r="AG25" i="11"/>
  <c r="AL21" i="11"/>
  <c r="AM21" i="11" s="1"/>
  <c r="AG21" i="11"/>
  <c r="AL28" i="9"/>
  <c r="AM28" i="9" s="1"/>
  <c r="AG28" i="9"/>
  <c r="AL24" i="9"/>
  <c r="AM24" i="9" s="1"/>
  <c r="AG24" i="9"/>
  <c r="AL20" i="9"/>
  <c r="AM20" i="9" s="1"/>
  <c r="AG20" i="9"/>
  <c r="AL27" i="8"/>
  <c r="AM27" i="8" s="1"/>
  <c r="AG27" i="8"/>
  <c r="AL22" i="7"/>
  <c r="AM22" i="7" s="1"/>
  <c r="AG22" i="7"/>
  <c r="AL25" i="1"/>
  <c r="AM25" i="1" s="1"/>
  <c r="AG25" i="1"/>
  <c r="AL21" i="1"/>
  <c r="AM21" i="1" s="1"/>
  <c r="AG21" i="1"/>
  <c r="AL28" i="21"/>
  <c r="AM28" i="21" s="1"/>
  <c r="AG28" i="21"/>
  <c r="AL24" i="21"/>
  <c r="AM24" i="21" s="1"/>
  <c r="AG24" i="21"/>
  <c r="AL20" i="21"/>
  <c r="AM20" i="21" s="1"/>
  <c r="AG20" i="21"/>
  <c r="AL27" i="20"/>
  <c r="AM27" i="20" s="1"/>
  <c r="AG27" i="20"/>
  <c r="AL22" i="19"/>
  <c r="AM22" i="19" s="1"/>
  <c r="AG22" i="19"/>
  <c r="AL25" i="18"/>
  <c r="AM25" i="18" s="1"/>
  <c r="AG25" i="18"/>
  <c r="AL21" i="18"/>
  <c r="AM21" i="18" s="1"/>
  <c r="AG21" i="18"/>
  <c r="AL28" i="17"/>
  <c r="AM28" i="17" s="1"/>
  <c r="AG28" i="17"/>
  <c r="AL24" i="17"/>
  <c r="AM24" i="17" s="1"/>
  <c r="AG24" i="17"/>
  <c r="AL20" i="17"/>
  <c r="AM20" i="17" s="1"/>
  <c r="AG20" i="17"/>
  <c r="AL27" i="16"/>
  <c r="AM27" i="16" s="1"/>
  <c r="AG27" i="16"/>
  <c r="AL22" i="33"/>
  <c r="AM22" i="33" s="1"/>
  <c r="AG22" i="33"/>
  <c r="AL25" i="32"/>
  <c r="AM25" i="32" s="1"/>
  <c r="AG25" i="32"/>
  <c r="AL21" i="32"/>
  <c r="AM21" i="32" s="1"/>
  <c r="AG21" i="32"/>
  <c r="AL28" i="31"/>
  <c r="AM28" i="31" s="1"/>
  <c r="AG28" i="31"/>
  <c r="AL24" i="31"/>
  <c r="AM24" i="31" s="1"/>
  <c r="AG24" i="31"/>
  <c r="AL20" i="31"/>
  <c r="AM20" i="31" s="1"/>
  <c r="AG20" i="31"/>
  <c r="AL27" i="30"/>
  <c r="AM27" i="30" s="1"/>
  <c r="AG27" i="30"/>
  <c r="AL22" i="29"/>
  <c r="AM22" i="29" s="1"/>
  <c r="AG22" i="29"/>
  <c r="AL25" i="28"/>
  <c r="AM25" i="28" s="1"/>
  <c r="AG25" i="28"/>
  <c r="AL21" i="28"/>
  <c r="AM21" i="28" s="1"/>
  <c r="AG21" i="28"/>
  <c r="AL28" i="27"/>
  <c r="AM28" i="27" s="1"/>
  <c r="AG28" i="27"/>
  <c r="AL24" i="27"/>
  <c r="AM24" i="27" s="1"/>
  <c r="AG24" i="27"/>
  <c r="AL20" i="27"/>
  <c r="AM20" i="27" s="1"/>
  <c r="AG20" i="27"/>
  <c r="AL27" i="26"/>
  <c r="AM27" i="26" s="1"/>
  <c r="AG27" i="26"/>
  <c r="AL22" i="25"/>
  <c r="AM22" i="25" s="1"/>
  <c r="AG22" i="25"/>
  <c r="AL25" i="24"/>
  <c r="AM25" i="24" s="1"/>
  <c r="AG25" i="24"/>
  <c r="AL21" i="24"/>
  <c r="AM21" i="24" s="1"/>
  <c r="AG21" i="24"/>
  <c r="AL28" i="23"/>
  <c r="AM28" i="23" s="1"/>
  <c r="AG28" i="23"/>
  <c r="AL24" i="23"/>
  <c r="AM24" i="23" s="1"/>
  <c r="AG24" i="23"/>
  <c r="AL20" i="23"/>
  <c r="AM20" i="23" s="1"/>
  <c r="AG20" i="23"/>
  <c r="AL27" i="22"/>
  <c r="AM27" i="22" s="1"/>
  <c r="AG27" i="22"/>
  <c r="AL22" i="57"/>
  <c r="AM22" i="57" s="1"/>
  <c r="AG22" i="57"/>
  <c r="AL25" i="56"/>
  <c r="AM25" i="56" s="1"/>
  <c r="AG25" i="56"/>
  <c r="AL21" i="56"/>
  <c r="AM21" i="56" s="1"/>
  <c r="AG21" i="56"/>
  <c r="AL28" i="55"/>
  <c r="AM28" i="55" s="1"/>
  <c r="AL24" i="55"/>
  <c r="AM24" i="55" s="1"/>
  <c r="AG24" i="55"/>
  <c r="AL20" i="55"/>
  <c r="AM20" i="55" s="1"/>
  <c r="AL27" i="54"/>
  <c r="AM27" i="54" s="1"/>
  <c r="AG27" i="54"/>
  <c r="AL22" i="53"/>
  <c r="AM22" i="53" s="1"/>
  <c r="AG22" i="53"/>
  <c r="AL25" i="52"/>
  <c r="AM25" i="52" s="1"/>
  <c r="AG25" i="52"/>
  <c r="AL21" i="52"/>
  <c r="AM21" i="52" s="1"/>
  <c r="AG21" i="52"/>
  <c r="AL28" i="51"/>
  <c r="AM28" i="51" s="1"/>
  <c r="AG28" i="51"/>
  <c r="AL24" i="51"/>
  <c r="AM24" i="51" s="1"/>
  <c r="AG24" i="51"/>
  <c r="AL20" i="51"/>
  <c r="AM20" i="51" s="1"/>
  <c r="AG20" i="51"/>
  <c r="AL27" i="50"/>
  <c r="AM27" i="50" s="1"/>
  <c r="AG27" i="50"/>
  <c r="AL22" i="49"/>
  <c r="AM22" i="49" s="1"/>
  <c r="AG22" i="49"/>
  <c r="AL25" i="48"/>
  <c r="AM25" i="48" s="1"/>
  <c r="AG25" i="48"/>
  <c r="AL21" i="48"/>
  <c r="AM21" i="48" s="1"/>
  <c r="AG21" i="48"/>
  <c r="AL28" i="47"/>
  <c r="AM28" i="47" s="1"/>
  <c r="AG28" i="47"/>
  <c r="AL24" i="47"/>
  <c r="AM24" i="47" s="1"/>
  <c r="AG24" i="47"/>
  <c r="AL20" i="47"/>
  <c r="AM20" i="47" s="1"/>
  <c r="AG20" i="47"/>
  <c r="AL27" i="46"/>
  <c r="AM27" i="46" s="1"/>
  <c r="AG27" i="46"/>
  <c r="AL22" i="45"/>
  <c r="AM22" i="45" s="1"/>
  <c r="AG22" i="45"/>
  <c r="AL25" i="44"/>
  <c r="AM25" i="44" s="1"/>
  <c r="AG25" i="44"/>
  <c r="AL21" i="44"/>
  <c r="AM21" i="44" s="1"/>
  <c r="AG21" i="44"/>
  <c r="AL28" i="43"/>
  <c r="AM28" i="43" s="1"/>
  <c r="AG28" i="43"/>
  <c r="AL24" i="43"/>
  <c r="AM24" i="43" s="1"/>
  <c r="AG24" i="43"/>
  <c r="AL20" i="43"/>
  <c r="AM20" i="43" s="1"/>
  <c r="AG20" i="43"/>
  <c r="AL27" i="42"/>
  <c r="AM27" i="42" s="1"/>
  <c r="AG27" i="42"/>
  <c r="AL22" i="41"/>
  <c r="AM22" i="41" s="1"/>
  <c r="AG22" i="41"/>
  <c r="AL25" i="40"/>
  <c r="AM25" i="40" s="1"/>
  <c r="AG25" i="40"/>
  <c r="AL21" i="40"/>
  <c r="AM21" i="40" s="1"/>
  <c r="AG21" i="40"/>
  <c r="AL28" i="39"/>
  <c r="AM28" i="39" s="1"/>
  <c r="AG28" i="39"/>
  <c r="AL24" i="39"/>
  <c r="AM24" i="39" s="1"/>
  <c r="AG24" i="39"/>
  <c r="AL20" i="39"/>
  <c r="AM20" i="39" s="1"/>
  <c r="AG20" i="39"/>
  <c r="AL27" i="38"/>
  <c r="AM27" i="38" s="1"/>
  <c r="AG27" i="38"/>
  <c r="AL22" i="37"/>
  <c r="AM22" i="37" s="1"/>
  <c r="AG22" i="37"/>
  <c r="AL25" i="36"/>
  <c r="AM25" i="36" s="1"/>
  <c r="AG25" i="36"/>
  <c r="AL21" i="36"/>
  <c r="AM21" i="36" s="1"/>
  <c r="AG21" i="36"/>
  <c r="AL28" i="35"/>
  <c r="AM28" i="35" s="1"/>
  <c r="AG28" i="35"/>
  <c r="AL24" i="35"/>
  <c r="AM24" i="35" s="1"/>
  <c r="AG24" i="35"/>
  <c r="AL20" i="35"/>
  <c r="AM20" i="35" s="1"/>
  <c r="AL31" i="60"/>
  <c r="AM31" i="60" s="1"/>
  <c r="AG31" i="60"/>
  <c r="AL31" i="11"/>
  <c r="AM31" i="11" s="1"/>
  <c r="AG31" i="11"/>
  <c r="AL31" i="1"/>
  <c r="AM31" i="1" s="1"/>
  <c r="AG31" i="1"/>
  <c r="AL31" i="18"/>
  <c r="AM31" i="18" s="1"/>
  <c r="AG31" i="18"/>
  <c r="AL31" i="32"/>
  <c r="AM31" i="32" s="1"/>
  <c r="AG31" i="32"/>
  <c r="AL31" i="28"/>
  <c r="AM31" i="28" s="1"/>
  <c r="AG31" i="28"/>
  <c r="AL31" i="24"/>
  <c r="AM31" i="24" s="1"/>
  <c r="AG31" i="24"/>
  <c r="AL31" i="56"/>
  <c r="AM31" i="56" s="1"/>
  <c r="AG31" i="56"/>
  <c r="AL31" i="52"/>
  <c r="AM31" i="52" s="1"/>
  <c r="AG31" i="52"/>
  <c r="AL31" i="48"/>
  <c r="AM31" i="48" s="1"/>
  <c r="AG31" i="48"/>
  <c r="AL31" i="44"/>
  <c r="AM31" i="44" s="1"/>
  <c r="AG31" i="44"/>
  <c r="AL31" i="40"/>
  <c r="AM31" i="40" s="1"/>
  <c r="AG31" i="40"/>
  <c r="AL31" i="36"/>
  <c r="AM31" i="36" s="1"/>
  <c r="AG31" i="36"/>
  <c r="AL33" i="61"/>
  <c r="AM33" i="61" s="1"/>
  <c r="AG33" i="61"/>
  <c r="AL33" i="60"/>
  <c r="AM33" i="60" s="1"/>
  <c r="AG33" i="60"/>
  <c r="AL33" i="59"/>
  <c r="AM33" i="59" s="1"/>
  <c r="AG33" i="59"/>
  <c r="AL33" i="58"/>
  <c r="AM33" i="58" s="1"/>
  <c r="AG33" i="58"/>
  <c r="AL33" i="10"/>
  <c r="AM33" i="10" s="1"/>
  <c r="AG33" i="10"/>
  <c r="AL33" i="11"/>
  <c r="AM33" i="11" s="1"/>
  <c r="AG33" i="11"/>
  <c r="AL33" i="9"/>
  <c r="AM33" i="9" s="1"/>
  <c r="AG33" i="9"/>
  <c r="AL33" i="8"/>
  <c r="AM33" i="8" s="1"/>
  <c r="AG33" i="8"/>
  <c r="AL33" i="7"/>
  <c r="AM33" i="7" s="1"/>
  <c r="AG33" i="7"/>
  <c r="AL33" i="1"/>
  <c r="AM33" i="1" s="1"/>
  <c r="AG33" i="1"/>
  <c r="AL33" i="21"/>
  <c r="AM33" i="21" s="1"/>
  <c r="AG33" i="21"/>
  <c r="AL33" i="20"/>
  <c r="AM33" i="20" s="1"/>
  <c r="AG33" i="20"/>
  <c r="AL33" i="19"/>
  <c r="AM33" i="19" s="1"/>
  <c r="AG33" i="19"/>
  <c r="AL33" i="18"/>
  <c r="AM33" i="18" s="1"/>
  <c r="AG33" i="18"/>
  <c r="AL33" i="17"/>
  <c r="AM33" i="17" s="1"/>
  <c r="AG33" i="17"/>
  <c r="AL33" i="16"/>
  <c r="AM33" i="16" s="1"/>
  <c r="AG33" i="16"/>
  <c r="AL33" i="33"/>
  <c r="AM33" i="33" s="1"/>
  <c r="AG33" i="33"/>
  <c r="AL33" i="32"/>
  <c r="AM33" i="32" s="1"/>
  <c r="AG33" i="32"/>
  <c r="AL33" i="31"/>
  <c r="AM33" i="31" s="1"/>
  <c r="AG33" i="31"/>
  <c r="AL33" i="30"/>
  <c r="AM33" i="30" s="1"/>
  <c r="AG33" i="30"/>
  <c r="AL33" i="29"/>
  <c r="AM33" i="29" s="1"/>
  <c r="AG33" i="29"/>
  <c r="AL33" i="28"/>
  <c r="AM33" i="28" s="1"/>
  <c r="AG33" i="28"/>
  <c r="AL33" i="27"/>
  <c r="AM33" i="27" s="1"/>
  <c r="AG33" i="27"/>
  <c r="AL33" i="26"/>
  <c r="AM33" i="26" s="1"/>
  <c r="AG33" i="26"/>
  <c r="AL33" i="25"/>
  <c r="AM33" i="25" s="1"/>
  <c r="AG33" i="25"/>
  <c r="AL33" i="24"/>
  <c r="AM33" i="24" s="1"/>
  <c r="AG33" i="24"/>
  <c r="AL33" i="23"/>
  <c r="AM33" i="23" s="1"/>
  <c r="AG33" i="23"/>
  <c r="AL33" i="22"/>
  <c r="AM33" i="22" s="1"/>
  <c r="AG33" i="22"/>
  <c r="AL33" i="57"/>
  <c r="AM33" i="57" s="1"/>
  <c r="AG33" i="57"/>
  <c r="AL33" i="56"/>
  <c r="AM33" i="56" s="1"/>
  <c r="AG33" i="56"/>
  <c r="AL33" i="55"/>
  <c r="AM33" i="55" s="1"/>
  <c r="AG33" i="55"/>
  <c r="AL33" i="54"/>
  <c r="AM33" i="54" s="1"/>
  <c r="AG33" i="54"/>
  <c r="AL33" i="53"/>
  <c r="AM33" i="53" s="1"/>
  <c r="AG33" i="53"/>
  <c r="AL33" i="52"/>
  <c r="AM33" i="52" s="1"/>
  <c r="AG33" i="52"/>
  <c r="AL33" i="51"/>
  <c r="AM33" i="51" s="1"/>
  <c r="AG33" i="51"/>
  <c r="AL33" i="50"/>
  <c r="AM33" i="50" s="1"/>
  <c r="AG33" i="50"/>
  <c r="AL33" i="49"/>
  <c r="AM33" i="49" s="1"/>
  <c r="AG33" i="49"/>
  <c r="AL33" i="48"/>
  <c r="AM33" i="48" s="1"/>
  <c r="AG33" i="48"/>
  <c r="AL33" i="47"/>
  <c r="AM33" i="47" s="1"/>
  <c r="AG33" i="47"/>
  <c r="AL33" i="46"/>
  <c r="AM33" i="46" s="1"/>
  <c r="AG33" i="46"/>
  <c r="AL33" i="45"/>
  <c r="AM33" i="45" s="1"/>
  <c r="AG33" i="45"/>
  <c r="AL33" i="44"/>
  <c r="AM33" i="44" s="1"/>
  <c r="AG33" i="44"/>
  <c r="AL33" i="43"/>
  <c r="AM33" i="43" s="1"/>
  <c r="AG33" i="43"/>
  <c r="AL33" i="42"/>
  <c r="AM33" i="42" s="1"/>
  <c r="AG33" i="42"/>
  <c r="AL33" i="41"/>
  <c r="AM33" i="41" s="1"/>
  <c r="AG33" i="41"/>
  <c r="AL33" i="40"/>
  <c r="AM33" i="40" s="1"/>
  <c r="AG33" i="40"/>
  <c r="AL33" i="39"/>
  <c r="AM33" i="39" s="1"/>
  <c r="AG33" i="39"/>
  <c r="AL33" i="38"/>
  <c r="AM33" i="38" s="1"/>
  <c r="AG33" i="38"/>
  <c r="AL33" i="37"/>
  <c r="AM33" i="37" s="1"/>
  <c r="AG33" i="37"/>
  <c r="AL33" i="36"/>
  <c r="AM33" i="36" s="1"/>
  <c r="AG33" i="36"/>
  <c r="AL33" i="35"/>
  <c r="AM33" i="35" s="1"/>
  <c r="AG33" i="35"/>
  <c r="AL36" i="60"/>
  <c r="AM36" i="60" s="1"/>
  <c r="AG36" i="60"/>
  <c r="AL36" i="11"/>
  <c r="AM36" i="11" s="1"/>
  <c r="AG36" i="11"/>
  <c r="AL36" i="1"/>
  <c r="AM36" i="1" s="1"/>
  <c r="AG36" i="1"/>
  <c r="AL36" i="18"/>
  <c r="AM36" i="18" s="1"/>
  <c r="AG36" i="18"/>
  <c r="AL36" i="32"/>
  <c r="AM36" i="32" s="1"/>
  <c r="AG36" i="32"/>
  <c r="AL36" i="28"/>
  <c r="AM36" i="28" s="1"/>
  <c r="AG36" i="28"/>
  <c r="AL36" i="24"/>
  <c r="AM36" i="24" s="1"/>
  <c r="AG36" i="24"/>
  <c r="AL36" i="56"/>
  <c r="AM36" i="56" s="1"/>
  <c r="AG36" i="56"/>
  <c r="AL36" i="52"/>
  <c r="AM36" i="52" s="1"/>
  <c r="AG36" i="52"/>
  <c r="AL36" i="48"/>
  <c r="AM36" i="48" s="1"/>
  <c r="AG36" i="48"/>
  <c r="AL36" i="44"/>
  <c r="AM36" i="44" s="1"/>
  <c r="AG36" i="44"/>
  <c r="AL36" i="40"/>
  <c r="AM36" i="40" s="1"/>
  <c r="AG36" i="40"/>
  <c r="AL36" i="36"/>
  <c r="AM36" i="36" s="1"/>
  <c r="AG36" i="36"/>
  <c r="AL38" i="60"/>
  <c r="AM38" i="60" s="1"/>
  <c r="AG38" i="60"/>
  <c r="AL38" i="11"/>
  <c r="AM38" i="11" s="1"/>
  <c r="AG38" i="11"/>
  <c r="AL38" i="1"/>
  <c r="AM38" i="1" s="1"/>
  <c r="AG38" i="1"/>
  <c r="AL38" i="18"/>
  <c r="AM38" i="18" s="1"/>
  <c r="AG38" i="18"/>
  <c r="AL38" i="32"/>
  <c r="AM38" i="32" s="1"/>
  <c r="AG38" i="32"/>
  <c r="AL38" i="28"/>
  <c r="AM38" i="28" s="1"/>
  <c r="AG38" i="28"/>
  <c r="AL38" i="24"/>
  <c r="AM38" i="24" s="1"/>
  <c r="AG38" i="24"/>
  <c r="AL38" i="56"/>
  <c r="AM38" i="56" s="1"/>
  <c r="AG38" i="56"/>
  <c r="AL38" i="52"/>
  <c r="AM38" i="52" s="1"/>
  <c r="AG38" i="52"/>
  <c r="AL38" i="48"/>
  <c r="AM38" i="48" s="1"/>
  <c r="AG38" i="48"/>
  <c r="AL38" i="44"/>
  <c r="AM38" i="44" s="1"/>
  <c r="AG38" i="44"/>
  <c r="AL38" i="40"/>
  <c r="AM38" i="40" s="1"/>
  <c r="AG38" i="40"/>
  <c r="AL38" i="36"/>
  <c r="AM38" i="36" s="1"/>
  <c r="AG38" i="36"/>
  <c r="AL40" i="61"/>
  <c r="AM40" i="61" s="1"/>
  <c r="AG40" i="61"/>
  <c r="AL40" i="59"/>
  <c r="AM40" i="59" s="1"/>
  <c r="AG40" i="59"/>
  <c r="AL40" i="10"/>
  <c r="AM40" i="10" s="1"/>
  <c r="AG40" i="10"/>
  <c r="AL40" i="9"/>
  <c r="AM40" i="9" s="1"/>
  <c r="AG40" i="9"/>
  <c r="AL40" i="7"/>
  <c r="AM40" i="7" s="1"/>
  <c r="AG40" i="7"/>
  <c r="AL40" i="21"/>
  <c r="AM40" i="21" s="1"/>
  <c r="AG40" i="21"/>
  <c r="AL40" i="19"/>
  <c r="AM40" i="19" s="1"/>
  <c r="AG40" i="19"/>
  <c r="AL40" i="17"/>
  <c r="AM40" i="17" s="1"/>
  <c r="AG40" i="17"/>
  <c r="AL40" i="33"/>
  <c r="AM40" i="33" s="1"/>
  <c r="AG40" i="33"/>
  <c r="AL40" i="31"/>
  <c r="AM40" i="31" s="1"/>
  <c r="AG40" i="31"/>
  <c r="AL40" i="29"/>
  <c r="AM40" i="29" s="1"/>
  <c r="AG40" i="29"/>
  <c r="AL40" i="27"/>
  <c r="AM40" i="27" s="1"/>
  <c r="AG40" i="27"/>
  <c r="AL40" i="25"/>
  <c r="AM40" i="25" s="1"/>
  <c r="AG40" i="25"/>
  <c r="AL40" i="23"/>
  <c r="AM40" i="23" s="1"/>
  <c r="AG40" i="23"/>
  <c r="AL40" i="57"/>
  <c r="AM40" i="57" s="1"/>
  <c r="AG40" i="57"/>
  <c r="AL40" i="55"/>
  <c r="AM40" i="55" s="1"/>
  <c r="AL40" i="53"/>
  <c r="AM40" i="53" s="1"/>
  <c r="AG40" i="53"/>
  <c r="AL40" i="51"/>
  <c r="AM40" i="51" s="1"/>
  <c r="AG40" i="51"/>
  <c r="AL40" i="49"/>
  <c r="AM40" i="49" s="1"/>
  <c r="AG40" i="49"/>
  <c r="AL40" i="47"/>
  <c r="AM40" i="47" s="1"/>
  <c r="AG40" i="47"/>
  <c r="AL40" i="45"/>
  <c r="AM40" i="45" s="1"/>
  <c r="AG40" i="45"/>
  <c r="AL40" i="43"/>
  <c r="AM40" i="43" s="1"/>
  <c r="AG40" i="43"/>
  <c r="AL40" i="41"/>
  <c r="AM40" i="41" s="1"/>
  <c r="AG40" i="41"/>
  <c r="AL40" i="39"/>
  <c r="AM40" i="39" s="1"/>
  <c r="AG40" i="39"/>
  <c r="AL40" i="37"/>
  <c r="AM40" i="37" s="1"/>
  <c r="AG40" i="37"/>
  <c r="AL40" i="35"/>
  <c r="AM40" i="35" s="1"/>
  <c r="AG40" i="35"/>
  <c r="AL10" i="59"/>
  <c r="AM10" i="59" s="1"/>
  <c r="AG10" i="59"/>
  <c r="AL10" i="9"/>
  <c r="AM10" i="9" s="1"/>
  <c r="AG10" i="9"/>
  <c r="AL10" i="21"/>
  <c r="AM10" i="21" s="1"/>
  <c r="AG10" i="21"/>
  <c r="AL10" i="17"/>
  <c r="AM10" i="17" s="1"/>
  <c r="AG10" i="17"/>
  <c r="AL10" i="31"/>
  <c r="AM10" i="31" s="1"/>
  <c r="AG10" i="31"/>
  <c r="AL10" i="27"/>
  <c r="AM10" i="27" s="1"/>
  <c r="AG10" i="27"/>
  <c r="AL10" i="23"/>
  <c r="AM10" i="23" s="1"/>
  <c r="AG10" i="23"/>
  <c r="AL10" i="55"/>
  <c r="AM10" i="55" s="1"/>
  <c r="AG10" i="55"/>
  <c r="AL10" i="51"/>
  <c r="AM10" i="51" s="1"/>
  <c r="AG10" i="51"/>
  <c r="AL10" i="47"/>
  <c r="AM10" i="47" s="1"/>
  <c r="AG10" i="47"/>
  <c r="AL10" i="43"/>
  <c r="AM10" i="43" s="1"/>
  <c r="AG10" i="43"/>
  <c r="AL10" i="39"/>
  <c r="AM10" i="39" s="1"/>
  <c r="AG10" i="39"/>
  <c r="AL10" i="35"/>
  <c r="AM10" i="35" s="1"/>
  <c r="AG10" i="35"/>
  <c r="AL18" i="59"/>
  <c r="AM18" i="59" s="1"/>
  <c r="AG18" i="59"/>
  <c r="AL18" i="9"/>
  <c r="AM18" i="9" s="1"/>
  <c r="AG18" i="9"/>
  <c r="AL18" i="21"/>
  <c r="AM18" i="21" s="1"/>
  <c r="AG18" i="21"/>
  <c r="AL18" i="17"/>
  <c r="AM18" i="17" s="1"/>
  <c r="AG18" i="17"/>
  <c r="AL18" i="31"/>
  <c r="AM18" i="31" s="1"/>
  <c r="AG18" i="31"/>
  <c r="AL18" i="27"/>
  <c r="AM18" i="27" s="1"/>
  <c r="AG18" i="27"/>
  <c r="AL18" i="23"/>
  <c r="AM18" i="23" s="1"/>
  <c r="AG18" i="23"/>
  <c r="AL18" i="55"/>
  <c r="AM18" i="55" s="1"/>
  <c r="AG18" i="55"/>
  <c r="AL18" i="51"/>
  <c r="AM18" i="51" s="1"/>
  <c r="AG18" i="51"/>
  <c r="AL18" i="47"/>
  <c r="AM18" i="47" s="1"/>
  <c r="AG18" i="47"/>
  <c r="AL18" i="43"/>
  <c r="AM18" i="43" s="1"/>
  <c r="AG18" i="43"/>
  <c r="AL18" i="39"/>
  <c r="AM18" i="39" s="1"/>
  <c r="AG18" i="39"/>
  <c r="AL18" i="35"/>
  <c r="AM18" i="35" s="1"/>
  <c r="AG18" i="35"/>
  <c r="AL25" i="61"/>
  <c r="AM25" i="61" s="1"/>
  <c r="AG25" i="61"/>
  <c r="AL21" i="61"/>
  <c r="AM21" i="61" s="1"/>
  <c r="AL28" i="60"/>
  <c r="AM28" i="60" s="1"/>
  <c r="AG28" i="60"/>
  <c r="AL24" i="60"/>
  <c r="AM24" i="60" s="1"/>
  <c r="AG24" i="60"/>
  <c r="AL20" i="60"/>
  <c r="AM20" i="60" s="1"/>
  <c r="AG20" i="60"/>
  <c r="AL27" i="59"/>
  <c r="AM27" i="59" s="1"/>
  <c r="AG27" i="59"/>
  <c r="AL22" i="58"/>
  <c r="AM22" i="58" s="1"/>
  <c r="AG22" i="58"/>
  <c r="AL25" i="10"/>
  <c r="AM25" i="10" s="1"/>
  <c r="AG25" i="10"/>
  <c r="AL21" i="10"/>
  <c r="AM21" i="10" s="1"/>
  <c r="AG21" i="10"/>
  <c r="AL28" i="11"/>
  <c r="AM28" i="11" s="1"/>
  <c r="AG28" i="11"/>
  <c r="AL24" i="11"/>
  <c r="AM24" i="11" s="1"/>
  <c r="AG24" i="11"/>
  <c r="AL20" i="11"/>
  <c r="AM20" i="11" s="1"/>
  <c r="AG20" i="11"/>
  <c r="AL27" i="9"/>
  <c r="AM27" i="9" s="1"/>
  <c r="AG27" i="9"/>
  <c r="AL22" i="8"/>
  <c r="AM22" i="8" s="1"/>
  <c r="AG22" i="8"/>
  <c r="AL25" i="7"/>
  <c r="AM25" i="7" s="1"/>
  <c r="AG25" i="7"/>
  <c r="AL21" i="7"/>
  <c r="AM21" i="7" s="1"/>
  <c r="AG21" i="7"/>
  <c r="AL28" i="1"/>
  <c r="AM28" i="1" s="1"/>
  <c r="AG28" i="1"/>
  <c r="AL24" i="1"/>
  <c r="AM24" i="1" s="1"/>
  <c r="AG24" i="1"/>
  <c r="AL20" i="1"/>
  <c r="AM20" i="1" s="1"/>
  <c r="AG20" i="1"/>
  <c r="AL27" i="21"/>
  <c r="AM27" i="21" s="1"/>
  <c r="AG27" i="21"/>
  <c r="AL22" i="20"/>
  <c r="AM22" i="20" s="1"/>
  <c r="AG22" i="20"/>
  <c r="AL25" i="19"/>
  <c r="AM25" i="19" s="1"/>
  <c r="AG25" i="19"/>
  <c r="AL21" i="19"/>
  <c r="AM21" i="19" s="1"/>
  <c r="AG21" i="19"/>
  <c r="AL28" i="18"/>
  <c r="AM28" i="18" s="1"/>
  <c r="AG28" i="18"/>
  <c r="AL24" i="18"/>
  <c r="AM24" i="18" s="1"/>
  <c r="AG24" i="18"/>
  <c r="AL20" i="18"/>
  <c r="AM20" i="18" s="1"/>
  <c r="AG20" i="18"/>
  <c r="AL27" i="17"/>
  <c r="AM27" i="17" s="1"/>
  <c r="AG27" i="17"/>
  <c r="AL22" i="16"/>
  <c r="AM22" i="16" s="1"/>
  <c r="AG22" i="16"/>
  <c r="AL25" i="33"/>
  <c r="AM25" i="33" s="1"/>
  <c r="AG25" i="33"/>
  <c r="AL21" i="33"/>
  <c r="AM21" i="33" s="1"/>
  <c r="AG21" i="33"/>
  <c r="AL28" i="32"/>
  <c r="AM28" i="32" s="1"/>
  <c r="AG28" i="32"/>
  <c r="AL24" i="32"/>
  <c r="AM24" i="32" s="1"/>
  <c r="AG24" i="32"/>
  <c r="AL20" i="32"/>
  <c r="AM20" i="32" s="1"/>
  <c r="AG20" i="32"/>
  <c r="AL27" i="31"/>
  <c r="AM27" i="31" s="1"/>
  <c r="AG27" i="31"/>
  <c r="AL22" i="30"/>
  <c r="AM22" i="30" s="1"/>
  <c r="AG22" i="30"/>
  <c r="AL25" i="29"/>
  <c r="AM25" i="29" s="1"/>
  <c r="AG25" i="29"/>
  <c r="AL21" i="29"/>
  <c r="AM21" i="29" s="1"/>
  <c r="AG21" i="29"/>
  <c r="AL28" i="28"/>
  <c r="AM28" i="28" s="1"/>
  <c r="AG28" i="28"/>
  <c r="AL24" i="28"/>
  <c r="AM24" i="28" s="1"/>
  <c r="AG24" i="28"/>
  <c r="AL20" i="28"/>
  <c r="AM20" i="28" s="1"/>
  <c r="AG20" i="28"/>
  <c r="AL27" i="27"/>
  <c r="AM27" i="27" s="1"/>
  <c r="AG27" i="27"/>
  <c r="AL22" i="26"/>
  <c r="AM22" i="26" s="1"/>
  <c r="AG22" i="26"/>
  <c r="AL25" i="25"/>
  <c r="AM25" i="25" s="1"/>
  <c r="AG25" i="25"/>
  <c r="AL21" i="25"/>
  <c r="AM21" i="25" s="1"/>
  <c r="AG21" i="25"/>
  <c r="AL28" i="24"/>
  <c r="AM28" i="24" s="1"/>
  <c r="AG28" i="24"/>
  <c r="AL24" i="24"/>
  <c r="AM24" i="24" s="1"/>
  <c r="AG24" i="24"/>
  <c r="AL20" i="24"/>
  <c r="AM20" i="24" s="1"/>
  <c r="AG20" i="24"/>
  <c r="AL27" i="23"/>
  <c r="AM27" i="23" s="1"/>
  <c r="AG27" i="23"/>
  <c r="AL22" i="22"/>
  <c r="AM22" i="22" s="1"/>
  <c r="AG22" i="22"/>
  <c r="AL25" i="57"/>
  <c r="AM25" i="57" s="1"/>
  <c r="AG25" i="57"/>
  <c r="AL21" i="57"/>
  <c r="AM21" i="57" s="1"/>
  <c r="AG21" i="57"/>
  <c r="AL28" i="56"/>
  <c r="AM28" i="56" s="1"/>
  <c r="AG28" i="56"/>
  <c r="AL24" i="56"/>
  <c r="AM24" i="56" s="1"/>
  <c r="AG24" i="56"/>
  <c r="AL20" i="56"/>
  <c r="AM20" i="56" s="1"/>
  <c r="AG20" i="56"/>
  <c r="AL27" i="55"/>
  <c r="AM27" i="55" s="1"/>
  <c r="AG27" i="55"/>
  <c r="AL22" i="54"/>
  <c r="AM22" i="54" s="1"/>
  <c r="AG22" i="54"/>
  <c r="AL25" i="53"/>
  <c r="AM25" i="53" s="1"/>
  <c r="AG25" i="53"/>
  <c r="AL21" i="53"/>
  <c r="AM21" i="53" s="1"/>
  <c r="AG21" i="53"/>
  <c r="AL28" i="52"/>
  <c r="AM28" i="52" s="1"/>
  <c r="AG28" i="52"/>
  <c r="AL24" i="52"/>
  <c r="AM24" i="52" s="1"/>
  <c r="AG24" i="52"/>
  <c r="AL20" i="52"/>
  <c r="AM20" i="52" s="1"/>
  <c r="AG20" i="52"/>
  <c r="AL27" i="51"/>
  <c r="AM27" i="51" s="1"/>
  <c r="AG27" i="51"/>
  <c r="AL22" i="50"/>
  <c r="AM22" i="50" s="1"/>
  <c r="AG22" i="50"/>
  <c r="AL25" i="49"/>
  <c r="AM25" i="49" s="1"/>
  <c r="AG25" i="49"/>
  <c r="AL21" i="49"/>
  <c r="AM21" i="49" s="1"/>
  <c r="AG21" i="49"/>
  <c r="AL28" i="48"/>
  <c r="AM28" i="48" s="1"/>
  <c r="AG28" i="48"/>
  <c r="AL24" i="48"/>
  <c r="AM24" i="48" s="1"/>
  <c r="AG24" i="48"/>
  <c r="AL20" i="48"/>
  <c r="AM20" i="48" s="1"/>
  <c r="AG20" i="48"/>
  <c r="AL27" i="47"/>
  <c r="AM27" i="47" s="1"/>
  <c r="AG27" i="47"/>
  <c r="AL22" i="46"/>
  <c r="AM22" i="46" s="1"/>
  <c r="AG22" i="46"/>
  <c r="AL25" i="45"/>
  <c r="AM25" i="45" s="1"/>
  <c r="AG25" i="45"/>
  <c r="AL21" i="45"/>
  <c r="AM21" i="45" s="1"/>
  <c r="AG21" i="45"/>
  <c r="AL28" i="44"/>
  <c r="AM28" i="44" s="1"/>
  <c r="AG28" i="44"/>
  <c r="AL24" i="44"/>
  <c r="AM24" i="44" s="1"/>
  <c r="AG24" i="44"/>
  <c r="AL20" i="44"/>
  <c r="AM20" i="44" s="1"/>
  <c r="AG20" i="44"/>
  <c r="AL27" i="43"/>
  <c r="AM27" i="43" s="1"/>
  <c r="AG27" i="43"/>
  <c r="AL22" i="42"/>
  <c r="AM22" i="42" s="1"/>
  <c r="AG22" i="42"/>
  <c r="AL25" i="41"/>
  <c r="AM25" i="41" s="1"/>
  <c r="AG25" i="41"/>
  <c r="AL21" i="41"/>
  <c r="AM21" i="41" s="1"/>
  <c r="AG21" i="41"/>
  <c r="AL28" i="40"/>
  <c r="AM28" i="40" s="1"/>
  <c r="AG28" i="40"/>
  <c r="AL24" i="40"/>
  <c r="AM24" i="40" s="1"/>
  <c r="AG24" i="40"/>
  <c r="AL20" i="40"/>
  <c r="AM20" i="40" s="1"/>
  <c r="AG20" i="40"/>
  <c r="AL27" i="39"/>
  <c r="AM27" i="39" s="1"/>
  <c r="AG27" i="39"/>
  <c r="AL22" i="38"/>
  <c r="AM22" i="38" s="1"/>
  <c r="AG22" i="38"/>
  <c r="AL25" i="37"/>
  <c r="AM25" i="37" s="1"/>
  <c r="AG25" i="37"/>
  <c r="AL21" i="37"/>
  <c r="AM21" i="37" s="1"/>
  <c r="AG21" i="37"/>
  <c r="AL28" i="36"/>
  <c r="AM28" i="36" s="1"/>
  <c r="AG28" i="36"/>
  <c r="AL24" i="36"/>
  <c r="AM24" i="36" s="1"/>
  <c r="AG24" i="36"/>
  <c r="AL20" i="36"/>
  <c r="AM20" i="36" s="1"/>
  <c r="AG20" i="36"/>
  <c r="AL27" i="35"/>
  <c r="AM27" i="35" s="1"/>
  <c r="AL31" i="59"/>
  <c r="AM31" i="59" s="1"/>
  <c r="AG31" i="59"/>
  <c r="AL31" i="9"/>
  <c r="AM31" i="9" s="1"/>
  <c r="AG31" i="9"/>
  <c r="AL31" i="21"/>
  <c r="AM31" i="21" s="1"/>
  <c r="AG31" i="21"/>
  <c r="AL31" i="17"/>
  <c r="AM31" i="17" s="1"/>
  <c r="AG31" i="17"/>
  <c r="AL31" i="31"/>
  <c r="AM31" i="31" s="1"/>
  <c r="AG31" i="31"/>
  <c r="AL31" i="27"/>
  <c r="AM31" i="27" s="1"/>
  <c r="AG31" i="27"/>
  <c r="AL31" i="23"/>
  <c r="AM31" i="23" s="1"/>
  <c r="AG31" i="23"/>
  <c r="AL31" i="55"/>
  <c r="AM31" i="55" s="1"/>
  <c r="AG31" i="55"/>
  <c r="AL31" i="51"/>
  <c r="AM31" i="51" s="1"/>
  <c r="AG31" i="51"/>
  <c r="AL31" i="47"/>
  <c r="AM31" i="47" s="1"/>
  <c r="AG31" i="47"/>
  <c r="AL31" i="43"/>
  <c r="AM31" i="43" s="1"/>
  <c r="AG31" i="43"/>
  <c r="AL31" i="39"/>
  <c r="AM31" i="39" s="1"/>
  <c r="AG31" i="39"/>
  <c r="AL31" i="35"/>
  <c r="AM31" i="35" s="1"/>
  <c r="AG31" i="35"/>
  <c r="AL32" i="61"/>
  <c r="AM32" i="61" s="1"/>
  <c r="AG32" i="61"/>
  <c r="AL32" i="60"/>
  <c r="AM32" i="60" s="1"/>
  <c r="AG32" i="60"/>
  <c r="AL32" i="59"/>
  <c r="AM32" i="59" s="1"/>
  <c r="AG32" i="59"/>
  <c r="AL32" i="58"/>
  <c r="AM32" i="58" s="1"/>
  <c r="AG32" i="58"/>
  <c r="AL32" i="10"/>
  <c r="AM32" i="10" s="1"/>
  <c r="AG32" i="10"/>
  <c r="AL32" i="11"/>
  <c r="AM32" i="11" s="1"/>
  <c r="AG32" i="11"/>
  <c r="AL32" i="9"/>
  <c r="AM32" i="9" s="1"/>
  <c r="AG32" i="9"/>
  <c r="AL32" i="8"/>
  <c r="AM32" i="8" s="1"/>
  <c r="AG32" i="8"/>
  <c r="AL32" i="7"/>
  <c r="AM32" i="7" s="1"/>
  <c r="AG32" i="7"/>
  <c r="AL32" i="1"/>
  <c r="AM32" i="1" s="1"/>
  <c r="AG32" i="1"/>
  <c r="AL32" i="21"/>
  <c r="AM32" i="21" s="1"/>
  <c r="AG32" i="21"/>
  <c r="AL32" i="20"/>
  <c r="AM32" i="20" s="1"/>
  <c r="AG32" i="20"/>
  <c r="AL32" i="19"/>
  <c r="AM32" i="19" s="1"/>
  <c r="AG32" i="19"/>
  <c r="AL32" i="18"/>
  <c r="AM32" i="18" s="1"/>
  <c r="AG32" i="18"/>
  <c r="AL32" i="17"/>
  <c r="AM32" i="17" s="1"/>
  <c r="AG32" i="17"/>
  <c r="AL32" i="16"/>
  <c r="AM32" i="16" s="1"/>
  <c r="AG32" i="16"/>
  <c r="AL32" i="33"/>
  <c r="AM32" i="33" s="1"/>
  <c r="AG32" i="33"/>
  <c r="AL32" i="32"/>
  <c r="AM32" i="32" s="1"/>
  <c r="AG32" i="32"/>
  <c r="AL32" i="31"/>
  <c r="AM32" i="31" s="1"/>
  <c r="AG32" i="31"/>
  <c r="AL32" i="30"/>
  <c r="AM32" i="30" s="1"/>
  <c r="AG32" i="30"/>
  <c r="AL32" i="29"/>
  <c r="AM32" i="29" s="1"/>
  <c r="AG32" i="29"/>
  <c r="AL32" i="28"/>
  <c r="AM32" i="28" s="1"/>
  <c r="AG32" i="28"/>
  <c r="AL32" i="27"/>
  <c r="AM32" i="27" s="1"/>
  <c r="AG32" i="27"/>
  <c r="AL32" i="26"/>
  <c r="AM32" i="26" s="1"/>
  <c r="AG32" i="26"/>
  <c r="AL32" i="25"/>
  <c r="AM32" i="25" s="1"/>
  <c r="AG32" i="25"/>
  <c r="AL32" i="24"/>
  <c r="AM32" i="24" s="1"/>
  <c r="AG32" i="24"/>
  <c r="AL32" i="23"/>
  <c r="AM32" i="23" s="1"/>
  <c r="AG32" i="23"/>
  <c r="AL32" i="22"/>
  <c r="AM32" i="22" s="1"/>
  <c r="AG32" i="22"/>
  <c r="AL32" i="57"/>
  <c r="AM32" i="57" s="1"/>
  <c r="AG32" i="57"/>
  <c r="AL32" i="56"/>
  <c r="AM32" i="56" s="1"/>
  <c r="AG32" i="56"/>
  <c r="AL32" i="55"/>
  <c r="AM32" i="55" s="1"/>
  <c r="AG32" i="55"/>
  <c r="AL32" i="54"/>
  <c r="AM32" i="54" s="1"/>
  <c r="AG32" i="54"/>
  <c r="AL32" i="53"/>
  <c r="AM32" i="53" s="1"/>
  <c r="AG32" i="53"/>
  <c r="AL32" i="52"/>
  <c r="AM32" i="52" s="1"/>
  <c r="AG32" i="52"/>
  <c r="AL32" i="51"/>
  <c r="AM32" i="51" s="1"/>
  <c r="AG32" i="51"/>
  <c r="AL32" i="50"/>
  <c r="AM32" i="50" s="1"/>
  <c r="AG32" i="50"/>
  <c r="AL32" i="49"/>
  <c r="AM32" i="49" s="1"/>
  <c r="AG32" i="49"/>
  <c r="AL32" i="48"/>
  <c r="AM32" i="48" s="1"/>
  <c r="AG32" i="48"/>
  <c r="AL32" i="47"/>
  <c r="AM32" i="47" s="1"/>
  <c r="AG32" i="47"/>
  <c r="AL32" i="46"/>
  <c r="AM32" i="46" s="1"/>
  <c r="AG32" i="46"/>
  <c r="AL32" i="45"/>
  <c r="AM32" i="45" s="1"/>
  <c r="AG32" i="45"/>
  <c r="AL32" i="44"/>
  <c r="AM32" i="44" s="1"/>
  <c r="AG32" i="44"/>
  <c r="AL32" i="43"/>
  <c r="AM32" i="43" s="1"/>
  <c r="AG32" i="43"/>
  <c r="AL32" i="42"/>
  <c r="AM32" i="42" s="1"/>
  <c r="AG32" i="42"/>
  <c r="AL32" i="41"/>
  <c r="AM32" i="41" s="1"/>
  <c r="AG32" i="41"/>
  <c r="AL32" i="40"/>
  <c r="AM32" i="40" s="1"/>
  <c r="AG32" i="40"/>
  <c r="AL32" i="39"/>
  <c r="AM32" i="39" s="1"/>
  <c r="AG32" i="39"/>
  <c r="AL32" i="38"/>
  <c r="AM32" i="38" s="1"/>
  <c r="AG32" i="38"/>
  <c r="AL32" i="37"/>
  <c r="AM32" i="37" s="1"/>
  <c r="AG32" i="37"/>
  <c r="AL32" i="36"/>
  <c r="AM32" i="36" s="1"/>
  <c r="AG32" i="36"/>
  <c r="AL32" i="35"/>
  <c r="AM32" i="35" s="1"/>
  <c r="AG32" i="35"/>
  <c r="AL36" i="59"/>
  <c r="AM36" i="59" s="1"/>
  <c r="AG36" i="59"/>
  <c r="AL36" i="9"/>
  <c r="AM36" i="9" s="1"/>
  <c r="AG36" i="9"/>
  <c r="AL36" i="21"/>
  <c r="AM36" i="21" s="1"/>
  <c r="AG36" i="21"/>
  <c r="AL36" i="17"/>
  <c r="AM36" i="17" s="1"/>
  <c r="AG36" i="17"/>
  <c r="AL36" i="31"/>
  <c r="AM36" i="31" s="1"/>
  <c r="AG36" i="31"/>
  <c r="AL36" i="27"/>
  <c r="AM36" i="27" s="1"/>
  <c r="AG36" i="27"/>
  <c r="AL36" i="23"/>
  <c r="AM36" i="23" s="1"/>
  <c r="AG36" i="23"/>
  <c r="AL36" i="55"/>
  <c r="AM36" i="55" s="1"/>
  <c r="AG36" i="55"/>
  <c r="AL36" i="51"/>
  <c r="AM36" i="51" s="1"/>
  <c r="AG36" i="51"/>
  <c r="AL36" i="47"/>
  <c r="AM36" i="47" s="1"/>
  <c r="AG36" i="47"/>
  <c r="AL36" i="43"/>
  <c r="AM36" i="43" s="1"/>
  <c r="AG36" i="43"/>
  <c r="AL36" i="39"/>
  <c r="AM36" i="39" s="1"/>
  <c r="AG36" i="39"/>
  <c r="AL36" i="35"/>
  <c r="AM36" i="35" s="1"/>
  <c r="AG36" i="35"/>
  <c r="AL38" i="59"/>
  <c r="AM38" i="59" s="1"/>
  <c r="AG38" i="59"/>
  <c r="AL38" i="9"/>
  <c r="AM38" i="9" s="1"/>
  <c r="AG38" i="9"/>
  <c r="AL38" i="21"/>
  <c r="AM38" i="21" s="1"/>
  <c r="AG38" i="21"/>
  <c r="AL38" i="17"/>
  <c r="AM38" i="17" s="1"/>
  <c r="AG38" i="17"/>
  <c r="AL38" i="31"/>
  <c r="AM38" i="31" s="1"/>
  <c r="AG38" i="31"/>
  <c r="AL38" i="27"/>
  <c r="AM38" i="27" s="1"/>
  <c r="AG38" i="27"/>
  <c r="AL38" i="23"/>
  <c r="AM38" i="23" s="1"/>
  <c r="AG38" i="23"/>
  <c r="AL38" i="55"/>
  <c r="AM38" i="55" s="1"/>
  <c r="AG38" i="55"/>
  <c r="AL38" i="51"/>
  <c r="AM38" i="51" s="1"/>
  <c r="AG38" i="51"/>
  <c r="AL38" i="47"/>
  <c r="AM38" i="47" s="1"/>
  <c r="AG38" i="47"/>
  <c r="AL38" i="43"/>
  <c r="AM38" i="43" s="1"/>
  <c r="AG38" i="43"/>
  <c r="AL38" i="39"/>
  <c r="AM38" i="39" s="1"/>
  <c r="AG38" i="39"/>
  <c r="AL38" i="35"/>
  <c r="AM38" i="35" s="1"/>
  <c r="AG38" i="35"/>
  <c r="AL39" i="61"/>
  <c r="AM39" i="61" s="1"/>
  <c r="AG39" i="61"/>
  <c r="AL39" i="59"/>
  <c r="AM39" i="59" s="1"/>
  <c r="AG39" i="59"/>
  <c r="AL39" i="10"/>
  <c r="AM39" i="10" s="1"/>
  <c r="AG39" i="10"/>
  <c r="AL39" i="9"/>
  <c r="AM39" i="9" s="1"/>
  <c r="AG39" i="9"/>
  <c r="AL39" i="7"/>
  <c r="AM39" i="7" s="1"/>
  <c r="AG39" i="7"/>
  <c r="AL39" i="21"/>
  <c r="AM39" i="21" s="1"/>
  <c r="AG39" i="21"/>
  <c r="AL39" i="19"/>
  <c r="AM39" i="19" s="1"/>
  <c r="AG39" i="19"/>
  <c r="AL39" i="17"/>
  <c r="AM39" i="17" s="1"/>
  <c r="AG39" i="17"/>
  <c r="AL39" i="33"/>
  <c r="AM39" i="33" s="1"/>
  <c r="AG39" i="33"/>
  <c r="AL39" i="31"/>
  <c r="AM39" i="31" s="1"/>
  <c r="AG39" i="31"/>
  <c r="AL39" i="29"/>
  <c r="AM39" i="29" s="1"/>
  <c r="AG39" i="29"/>
  <c r="AL39" i="27"/>
  <c r="AM39" i="27" s="1"/>
  <c r="AG39" i="27"/>
  <c r="AL39" i="25"/>
  <c r="AM39" i="25" s="1"/>
  <c r="AG39" i="25"/>
  <c r="AL39" i="23"/>
  <c r="AM39" i="23" s="1"/>
  <c r="AG39" i="23"/>
  <c r="AL39" i="57"/>
  <c r="AM39" i="57" s="1"/>
  <c r="AG39" i="57"/>
  <c r="AL39" i="55"/>
  <c r="AM39" i="55" s="1"/>
  <c r="AG39" i="55"/>
  <c r="AL39" i="53"/>
  <c r="AM39" i="53" s="1"/>
  <c r="AG39" i="53"/>
  <c r="AL39" i="51"/>
  <c r="AM39" i="51" s="1"/>
  <c r="AG39" i="51"/>
  <c r="AL39" i="49"/>
  <c r="AM39" i="49" s="1"/>
  <c r="AG39" i="49"/>
  <c r="AL39" i="47"/>
  <c r="AM39" i="47" s="1"/>
  <c r="AG39" i="47"/>
  <c r="AL39" i="45"/>
  <c r="AM39" i="45" s="1"/>
  <c r="AG39" i="45"/>
  <c r="AL39" i="43"/>
  <c r="AM39" i="43" s="1"/>
  <c r="AG39" i="43"/>
  <c r="AL39" i="41"/>
  <c r="AM39" i="41" s="1"/>
  <c r="AG39" i="41"/>
  <c r="AL39" i="39"/>
  <c r="AM39" i="39" s="1"/>
  <c r="AG39" i="39"/>
  <c r="AL39" i="37"/>
  <c r="AM39" i="37" s="1"/>
  <c r="AG39" i="37"/>
  <c r="AL39" i="35"/>
  <c r="AM39" i="35" s="1"/>
  <c r="F42" i="59"/>
  <c r="F44" i="59" s="1"/>
  <c r="F42" i="10"/>
  <c r="F44" i="10" s="1"/>
  <c r="F42" i="9"/>
  <c r="F44" i="9" s="1"/>
  <c r="F42" i="7"/>
  <c r="F44" i="7" s="1"/>
  <c r="F42" i="21"/>
  <c r="F44" i="21" s="1"/>
  <c r="F42" i="19"/>
  <c r="F44" i="19" s="1"/>
  <c r="F42" i="17"/>
  <c r="F44" i="17" s="1"/>
  <c r="F42" i="33"/>
  <c r="F44" i="33" s="1"/>
  <c r="F42" i="31"/>
  <c r="F44" i="31" s="1"/>
  <c r="F42" i="29"/>
  <c r="F44" i="29" s="1"/>
  <c r="F42" i="23"/>
  <c r="F44" i="23" s="1"/>
  <c r="F42" i="57"/>
  <c r="F44" i="57" s="1"/>
  <c r="F42" i="55"/>
  <c r="F44" i="55" s="1"/>
  <c r="F42" i="53"/>
  <c r="F44" i="53" s="1"/>
  <c r="F42" i="51"/>
  <c r="F44" i="51" s="1"/>
  <c r="F42" i="49"/>
  <c r="F44" i="49" s="1"/>
  <c r="F42" i="47"/>
  <c r="F44" i="47" s="1"/>
  <c r="F42" i="45"/>
  <c r="F44" i="45" s="1"/>
  <c r="F42" i="43"/>
  <c r="F44" i="43" s="1"/>
  <c r="F42" i="41"/>
  <c r="F44" i="41" s="1"/>
  <c r="F42" i="39"/>
  <c r="F44" i="39" s="1"/>
  <c r="F42" i="37"/>
  <c r="F44" i="37" s="1"/>
  <c r="F42" i="35"/>
  <c r="F44" i="35" s="1"/>
  <c r="J42" i="61"/>
  <c r="J44" i="61" s="1"/>
  <c r="J42" i="59"/>
  <c r="J44" i="59" s="1"/>
  <c r="J42" i="10"/>
  <c r="J44" i="10" s="1"/>
  <c r="J42" i="9"/>
  <c r="J44" i="9" s="1"/>
  <c r="J42" i="7"/>
  <c r="J44" i="7" s="1"/>
  <c r="J42" i="21"/>
  <c r="J44" i="21" s="1"/>
  <c r="J42" i="19"/>
  <c r="J44" i="19" s="1"/>
  <c r="J42" i="17"/>
  <c r="J44" i="17" s="1"/>
  <c r="J42" i="33"/>
  <c r="J44" i="33" s="1"/>
  <c r="J42" i="31"/>
  <c r="J44" i="31" s="1"/>
  <c r="J42" i="29"/>
  <c r="J44" i="29" s="1"/>
  <c r="J42" i="27"/>
  <c r="J44" i="27" s="1"/>
  <c r="J42" i="25"/>
  <c r="J44" i="25" s="1"/>
  <c r="J42" i="23"/>
  <c r="J44" i="23" s="1"/>
  <c r="J42" i="57"/>
  <c r="J44" i="57" s="1"/>
  <c r="J42" i="55"/>
  <c r="J44" i="55" s="1"/>
  <c r="J42" i="53"/>
  <c r="J44" i="53" s="1"/>
  <c r="J42" i="51"/>
  <c r="J44" i="51" s="1"/>
  <c r="J42" i="49"/>
  <c r="J44" i="49" s="1"/>
  <c r="J42" i="47"/>
  <c r="J44" i="47" s="1"/>
  <c r="J42" i="45"/>
  <c r="J44" i="45" s="1"/>
  <c r="J42" i="43"/>
  <c r="J44" i="43" s="1"/>
  <c r="J42" i="41"/>
  <c r="J44" i="41" s="1"/>
  <c r="J42" i="39"/>
  <c r="J44" i="39" s="1"/>
  <c r="J42" i="37"/>
  <c r="J44" i="37" s="1"/>
  <c r="N42" i="61"/>
  <c r="N44" i="61" s="1"/>
  <c r="N42" i="59"/>
  <c r="N44" i="59" s="1"/>
  <c r="N42" i="10"/>
  <c r="N44" i="10" s="1"/>
  <c r="N42" i="9"/>
  <c r="N44" i="9" s="1"/>
  <c r="N42" i="7"/>
  <c r="N44" i="7" s="1"/>
  <c r="N42" i="21"/>
  <c r="N44" i="21" s="1"/>
  <c r="N42" i="19"/>
  <c r="N44" i="19" s="1"/>
  <c r="N42" i="17"/>
  <c r="N44" i="17" s="1"/>
  <c r="N42" i="33"/>
  <c r="N44" i="33" s="1"/>
  <c r="N42" i="31"/>
  <c r="N44" i="31" s="1"/>
  <c r="N42" i="29"/>
  <c r="N44" i="29" s="1"/>
  <c r="N42" i="27"/>
  <c r="N44" i="27" s="1"/>
  <c r="N42" i="25"/>
  <c r="N44" i="25" s="1"/>
  <c r="N42" i="23"/>
  <c r="N44" i="23" s="1"/>
  <c r="N42" i="57"/>
  <c r="N44" i="57" s="1"/>
  <c r="N42" i="55"/>
  <c r="N44" i="55" s="1"/>
  <c r="N42" i="53"/>
  <c r="N44" i="53" s="1"/>
  <c r="N42" i="51"/>
  <c r="N44" i="51" s="1"/>
  <c r="N42" i="49"/>
  <c r="N44" i="49" s="1"/>
  <c r="N42" i="47"/>
  <c r="N44" i="47" s="1"/>
  <c r="N42" i="45"/>
  <c r="N44" i="45" s="1"/>
  <c r="N42" i="43"/>
  <c r="N44" i="43" s="1"/>
  <c r="N42" i="41"/>
  <c r="N44" i="41" s="1"/>
  <c r="N42" i="39"/>
  <c r="N44" i="39" s="1"/>
  <c r="N42" i="37"/>
  <c r="N44" i="37" s="1"/>
  <c r="R42" i="61"/>
  <c r="R44" i="61" s="1"/>
  <c r="R42" i="10"/>
  <c r="R44" i="10" s="1"/>
  <c r="R42" i="9"/>
  <c r="R44" i="9" s="1"/>
  <c r="R42" i="7"/>
  <c r="R44" i="7" s="1"/>
  <c r="R42" i="21"/>
  <c r="R44" i="21" s="1"/>
  <c r="R42" i="19"/>
  <c r="R44" i="19" s="1"/>
  <c r="R42" i="17"/>
  <c r="R44" i="17" s="1"/>
  <c r="R42" i="33"/>
  <c r="R44" i="33" s="1"/>
  <c r="R42" i="31"/>
  <c r="R44" i="31" s="1"/>
  <c r="R42" i="29"/>
  <c r="R44" i="29" s="1"/>
  <c r="R42" i="27"/>
  <c r="R44" i="27" s="1"/>
  <c r="R42" i="25"/>
  <c r="R44" i="25" s="1"/>
  <c r="R42" i="23"/>
  <c r="R44" i="23" s="1"/>
  <c r="R42" i="57"/>
  <c r="R44" i="57" s="1"/>
  <c r="R42" i="55"/>
  <c r="R44" i="55" s="1"/>
  <c r="R42" i="53"/>
  <c r="R44" i="53" s="1"/>
  <c r="R42" i="51"/>
  <c r="R44" i="51" s="1"/>
  <c r="R42" i="49"/>
  <c r="R44" i="49" s="1"/>
  <c r="R42" i="47"/>
  <c r="R44" i="47" s="1"/>
  <c r="R42" i="45"/>
  <c r="R44" i="45" s="1"/>
  <c r="R42" i="43"/>
  <c r="R44" i="43" s="1"/>
  <c r="R42" i="41"/>
  <c r="R44" i="41" s="1"/>
  <c r="R42" i="39"/>
  <c r="R44" i="39" s="1"/>
  <c r="R42" i="37"/>
  <c r="R44" i="37" s="1"/>
  <c r="V42" i="61"/>
  <c r="V44" i="61" s="1"/>
  <c r="V42" i="59"/>
  <c r="V44" i="59" s="1"/>
  <c r="V42" i="10"/>
  <c r="V44" i="10" s="1"/>
  <c r="V42" i="9"/>
  <c r="V44" i="9" s="1"/>
  <c r="V42" i="7"/>
  <c r="V44" i="7" s="1"/>
  <c r="V42" i="21"/>
  <c r="V44" i="21" s="1"/>
  <c r="V42" i="19"/>
  <c r="V44" i="19" s="1"/>
  <c r="V42" i="17"/>
  <c r="V44" i="17" s="1"/>
  <c r="V42" i="33"/>
  <c r="V44" i="33" s="1"/>
  <c r="V42" i="31"/>
  <c r="V44" i="31" s="1"/>
  <c r="V42" i="29"/>
  <c r="V44" i="29" s="1"/>
  <c r="V42" i="27"/>
  <c r="V44" i="27" s="1"/>
  <c r="V42" i="25"/>
  <c r="V44" i="25" s="1"/>
  <c r="V42" i="23"/>
  <c r="V44" i="23" s="1"/>
  <c r="V42" i="57"/>
  <c r="V44" i="57" s="1"/>
  <c r="V42" i="55"/>
  <c r="V44" i="55" s="1"/>
  <c r="V42" i="53"/>
  <c r="V44" i="53" s="1"/>
  <c r="V42" i="51"/>
  <c r="V44" i="51" s="1"/>
  <c r="V42" i="49"/>
  <c r="V44" i="49" s="1"/>
  <c r="V42" i="47"/>
  <c r="V44" i="47" s="1"/>
  <c r="V42" i="45"/>
  <c r="V44" i="45" s="1"/>
  <c r="V42" i="43"/>
  <c r="V44" i="43" s="1"/>
  <c r="V42" i="41"/>
  <c r="V44" i="41" s="1"/>
  <c r="V42" i="39"/>
  <c r="V44" i="39" s="1"/>
  <c r="V42" i="37"/>
  <c r="V44" i="37" s="1"/>
  <c r="V42" i="35"/>
  <c r="V44" i="35" s="1"/>
  <c r="Z42" i="61"/>
  <c r="Z44" i="61" s="1"/>
  <c r="Z42" i="59"/>
  <c r="Z44" i="59" s="1"/>
  <c r="Z42" i="10"/>
  <c r="Z44" i="10" s="1"/>
  <c r="Z42" i="9"/>
  <c r="Z44" i="9" s="1"/>
  <c r="Z42" i="7"/>
  <c r="Z44" i="7" s="1"/>
  <c r="Z42" i="21"/>
  <c r="Z44" i="21" s="1"/>
  <c r="Z42" i="19"/>
  <c r="Z44" i="19" s="1"/>
  <c r="Z42" i="17"/>
  <c r="Z44" i="17" s="1"/>
  <c r="Z42" i="33"/>
  <c r="Z44" i="33" s="1"/>
  <c r="Z42" i="31"/>
  <c r="Z44" i="31" s="1"/>
  <c r="Z42" i="29"/>
  <c r="Z44" i="29" s="1"/>
  <c r="Z42" i="27"/>
  <c r="Z44" i="27" s="1"/>
  <c r="Z42" i="25"/>
  <c r="Z44" i="25" s="1"/>
  <c r="Z42" i="23"/>
  <c r="Z44" i="23" s="1"/>
  <c r="Z42" i="57"/>
  <c r="Z44" i="57" s="1"/>
  <c r="Z42" i="55"/>
  <c r="Z44" i="55" s="1"/>
  <c r="Z42" i="53"/>
  <c r="Z44" i="53" s="1"/>
  <c r="Z42" i="51"/>
  <c r="Z44" i="51" s="1"/>
  <c r="Z42" i="49"/>
  <c r="Z44" i="49" s="1"/>
  <c r="Z42" i="47"/>
  <c r="Z44" i="47" s="1"/>
  <c r="Z42" i="45"/>
  <c r="Z44" i="45" s="1"/>
  <c r="Z42" i="43"/>
  <c r="Z44" i="43" s="1"/>
  <c r="Z42" i="41"/>
  <c r="Z44" i="41" s="1"/>
  <c r="Z42" i="39"/>
  <c r="Z44" i="39" s="1"/>
  <c r="Z42" i="37"/>
  <c r="Z44" i="37" s="1"/>
  <c r="AL10" i="58"/>
  <c r="AM10" i="58" s="1"/>
  <c r="AG10" i="58"/>
  <c r="AL10" i="8"/>
  <c r="AM10" i="8" s="1"/>
  <c r="AG10" i="8"/>
  <c r="AL10" i="20"/>
  <c r="AM10" i="20" s="1"/>
  <c r="AG10" i="20"/>
  <c r="AL10" i="16"/>
  <c r="AM10" i="16" s="1"/>
  <c r="AG10" i="16"/>
  <c r="AL10" i="30"/>
  <c r="AM10" i="30" s="1"/>
  <c r="AG10" i="30"/>
  <c r="AL10" i="26"/>
  <c r="AM10" i="26" s="1"/>
  <c r="AG10" i="26"/>
  <c r="AL10" i="22"/>
  <c r="AM10" i="22" s="1"/>
  <c r="AG10" i="22"/>
  <c r="AL10" i="54"/>
  <c r="AM10" i="54" s="1"/>
  <c r="AG10" i="54"/>
  <c r="AL10" i="50"/>
  <c r="AM10" i="50" s="1"/>
  <c r="AG10" i="50"/>
  <c r="AL10" i="46"/>
  <c r="AM10" i="46" s="1"/>
  <c r="AG10" i="46"/>
  <c r="AL10" i="42"/>
  <c r="AM10" i="42" s="1"/>
  <c r="AG10" i="42"/>
  <c r="AL10" i="38"/>
  <c r="AM10" i="38" s="1"/>
  <c r="AG10" i="38"/>
  <c r="AL16" i="60"/>
  <c r="AM16" i="60" s="1"/>
  <c r="AG16" i="60"/>
  <c r="AL16" i="58"/>
  <c r="AM16" i="58" s="1"/>
  <c r="AG16" i="58"/>
  <c r="AL16" i="11"/>
  <c r="AM16" i="11" s="1"/>
  <c r="AG16" i="11"/>
  <c r="AL16" i="8"/>
  <c r="AM16" i="8" s="1"/>
  <c r="AG16" i="8"/>
  <c r="AL16" i="1"/>
  <c r="AM16" i="1" s="1"/>
  <c r="AG16" i="1"/>
  <c r="AL16" i="20"/>
  <c r="AM16" i="20" s="1"/>
  <c r="AG16" i="20"/>
  <c r="AL16" i="18"/>
  <c r="AM16" i="18" s="1"/>
  <c r="AG16" i="18"/>
  <c r="AL16" i="16"/>
  <c r="AM16" i="16" s="1"/>
  <c r="AG16" i="16"/>
  <c r="AL16" i="32"/>
  <c r="AM16" i="32" s="1"/>
  <c r="AG16" i="32"/>
  <c r="AL16" i="30"/>
  <c r="AM16" i="30" s="1"/>
  <c r="AG16" i="30"/>
  <c r="AL16" i="28"/>
  <c r="AM16" i="28" s="1"/>
  <c r="AG16" i="28"/>
  <c r="AL16" i="26"/>
  <c r="AM16" i="26" s="1"/>
  <c r="AG16" i="26"/>
  <c r="AL16" i="24"/>
  <c r="AM16" i="24" s="1"/>
  <c r="AG16" i="24"/>
  <c r="AL16" i="22"/>
  <c r="AM16" i="22" s="1"/>
  <c r="AG16" i="22"/>
  <c r="AL16" i="56"/>
  <c r="AM16" i="56" s="1"/>
  <c r="AG16" i="56"/>
  <c r="AL16" i="54"/>
  <c r="AM16" i="54" s="1"/>
  <c r="AG16" i="54"/>
  <c r="AL16" i="52"/>
  <c r="AM16" i="52" s="1"/>
  <c r="AG16" i="52"/>
  <c r="AL16" i="50"/>
  <c r="AM16" i="50" s="1"/>
  <c r="AG16" i="50"/>
  <c r="AL16" i="48"/>
  <c r="AM16" i="48" s="1"/>
  <c r="AG16" i="48"/>
  <c r="AL16" i="46"/>
  <c r="AM16" i="46" s="1"/>
  <c r="AG16" i="46"/>
  <c r="AL16" i="44"/>
  <c r="AM16" i="44" s="1"/>
  <c r="AG16" i="44"/>
  <c r="AL16" i="42"/>
  <c r="AM16" i="42" s="1"/>
  <c r="AG16" i="42"/>
  <c r="AL16" i="40"/>
  <c r="AM16" i="40" s="1"/>
  <c r="AG16" i="40"/>
  <c r="AL16" i="38"/>
  <c r="AM16" i="38" s="1"/>
  <c r="AG16" i="38"/>
  <c r="AL16" i="36"/>
  <c r="AM16" i="36" s="1"/>
  <c r="AG16" i="36"/>
  <c r="AL18" i="58"/>
  <c r="AM18" i="58" s="1"/>
  <c r="AG18" i="58"/>
  <c r="AL18" i="8"/>
  <c r="AM18" i="8" s="1"/>
  <c r="AG18" i="8"/>
  <c r="AL18" i="20"/>
  <c r="AM18" i="20" s="1"/>
  <c r="AG18" i="20"/>
  <c r="AL18" i="16"/>
  <c r="AM18" i="16" s="1"/>
  <c r="AG18" i="16"/>
  <c r="AL18" i="30"/>
  <c r="AM18" i="30" s="1"/>
  <c r="AG18" i="30"/>
  <c r="AL18" i="26"/>
  <c r="AM18" i="26" s="1"/>
  <c r="AG18" i="26"/>
  <c r="AL18" i="22"/>
  <c r="AM18" i="22" s="1"/>
  <c r="AG18" i="22"/>
  <c r="AL18" i="54"/>
  <c r="AM18" i="54" s="1"/>
  <c r="AG18" i="54"/>
  <c r="AL18" i="50"/>
  <c r="AM18" i="50" s="1"/>
  <c r="AG18" i="50"/>
  <c r="AL18" i="46"/>
  <c r="AM18" i="46" s="1"/>
  <c r="AG18" i="46"/>
  <c r="AL18" i="42"/>
  <c r="AM18" i="42" s="1"/>
  <c r="AG18" i="42"/>
  <c r="AL18" i="38"/>
  <c r="AM18" i="38" s="1"/>
  <c r="AG18" i="38"/>
  <c r="AL28" i="61"/>
  <c r="AM28" i="61" s="1"/>
  <c r="AG28" i="61"/>
  <c r="AL24" i="61"/>
  <c r="AM24" i="61" s="1"/>
  <c r="AG24" i="61"/>
  <c r="AL20" i="61"/>
  <c r="AM20" i="61" s="1"/>
  <c r="AG20" i="61"/>
  <c r="AL27" i="60"/>
  <c r="AM27" i="60" s="1"/>
  <c r="AG27" i="60"/>
  <c r="AL22" i="59"/>
  <c r="AM22" i="59" s="1"/>
  <c r="AG22" i="59"/>
  <c r="AL25" i="58"/>
  <c r="AM25" i="58" s="1"/>
  <c r="AG25" i="58"/>
  <c r="AL21" i="58"/>
  <c r="AM21" i="58" s="1"/>
  <c r="AG21" i="58"/>
  <c r="AL28" i="10"/>
  <c r="AM28" i="10" s="1"/>
  <c r="AG28" i="10"/>
  <c r="AL24" i="10"/>
  <c r="AM24" i="10" s="1"/>
  <c r="AG24" i="10"/>
  <c r="AL20" i="10"/>
  <c r="AM20" i="10" s="1"/>
  <c r="AG20" i="10"/>
  <c r="AL27" i="11"/>
  <c r="AM27" i="11" s="1"/>
  <c r="AG27" i="11"/>
  <c r="AL22" i="9"/>
  <c r="AM22" i="9" s="1"/>
  <c r="AG22" i="9"/>
  <c r="AL25" i="8"/>
  <c r="AM25" i="8" s="1"/>
  <c r="AG25" i="8"/>
  <c r="AL21" i="8"/>
  <c r="AM21" i="8" s="1"/>
  <c r="AG21" i="8"/>
  <c r="AL28" i="7"/>
  <c r="AM28" i="7" s="1"/>
  <c r="AG28" i="7"/>
  <c r="AL24" i="7"/>
  <c r="AM24" i="7" s="1"/>
  <c r="AG24" i="7"/>
  <c r="AL20" i="7"/>
  <c r="AM20" i="7" s="1"/>
  <c r="AG20" i="7"/>
  <c r="AL27" i="1"/>
  <c r="AM27" i="1" s="1"/>
  <c r="AG27" i="1"/>
  <c r="AL22" i="21"/>
  <c r="AM22" i="21" s="1"/>
  <c r="AG22" i="21"/>
  <c r="AL25" i="20"/>
  <c r="AM25" i="20" s="1"/>
  <c r="AG25" i="20"/>
  <c r="AL21" i="20"/>
  <c r="AM21" i="20" s="1"/>
  <c r="AG21" i="20"/>
  <c r="AL28" i="19"/>
  <c r="AM28" i="19" s="1"/>
  <c r="AG28" i="19"/>
  <c r="AL24" i="19"/>
  <c r="AM24" i="19" s="1"/>
  <c r="AG24" i="19"/>
  <c r="AL20" i="19"/>
  <c r="AM20" i="19" s="1"/>
  <c r="AG20" i="19"/>
  <c r="AL27" i="18"/>
  <c r="AM27" i="18" s="1"/>
  <c r="AG27" i="18"/>
  <c r="AL22" i="17"/>
  <c r="AM22" i="17" s="1"/>
  <c r="AG22" i="17"/>
  <c r="AL25" i="16"/>
  <c r="AM25" i="16" s="1"/>
  <c r="AG25" i="16"/>
  <c r="AL21" i="16"/>
  <c r="AM21" i="16" s="1"/>
  <c r="AG21" i="16"/>
  <c r="AL28" i="33"/>
  <c r="AM28" i="33" s="1"/>
  <c r="AG28" i="33"/>
  <c r="AL24" i="33"/>
  <c r="AM24" i="33" s="1"/>
  <c r="AG24" i="33"/>
  <c r="AL20" i="33"/>
  <c r="AM20" i="33" s="1"/>
  <c r="AG20" i="33"/>
  <c r="AL27" i="32"/>
  <c r="AM27" i="32" s="1"/>
  <c r="AG27" i="32"/>
  <c r="AL22" i="31"/>
  <c r="AM22" i="31" s="1"/>
  <c r="AG22" i="31"/>
  <c r="AL25" i="30"/>
  <c r="AM25" i="30" s="1"/>
  <c r="AG25" i="30"/>
  <c r="AL21" i="30"/>
  <c r="AM21" i="30" s="1"/>
  <c r="AG21" i="30"/>
  <c r="AL28" i="29"/>
  <c r="AM28" i="29" s="1"/>
  <c r="AG28" i="29"/>
  <c r="AL24" i="29"/>
  <c r="AM24" i="29" s="1"/>
  <c r="AG24" i="29"/>
  <c r="AL20" i="29"/>
  <c r="AM20" i="29" s="1"/>
  <c r="AG20" i="29"/>
  <c r="AL27" i="28"/>
  <c r="AM27" i="28" s="1"/>
  <c r="AG27" i="28"/>
  <c r="AL22" i="27"/>
  <c r="AM22" i="27" s="1"/>
  <c r="AG22" i="27"/>
  <c r="AL25" i="26"/>
  <c r="AM25" i="26" s="1"/>
  <c r="AG25" i="26"/>
  <c r="AL21" i="26"/>
  <c r="AM21" i="26" s="1"/>
  <c r="AG21" i="26"/>
  <c r="AL28" i="25"/>
  <c r="AM28" i="25" s="1"/>
  <c r="AG28" i="25"/>
  <c r="AL24" i="25"/>
  <c r="AM24" i="25" s="1"/>
  <c r="AG24" i="25"/>
  <c r="AL20" i="25"/>
  <c r="AM20" i="25" s="1"/>
  <c r="AG20" i="25"/>
  <c r="AL27" i="24"/>
  <c r="AM27" i="24" s="1"/>
  <c r="AG27" i="24"/>
  <c r="AL22" i="23"/>
  <c r="AM22" i="23" s="1"/>
  <c r="AG22" i="23"/>
  <c r="AL25" i="22"/>
  <c r="AM25" i="22" s="1"/>
  <c r="AG25" i="22"/>
  <c r="AL21" i="22"/>
  <c r="AM21" i="22" s="1"/>
  <c r="AG21" i="22"/>
  <c r="AL28" i="57"/>
  <c r="AM28" i="57" s="1"/>
  <c r="AG28" i="57"/>
  <c r="AL24" i="57"/>
  <c r="AM24" i="57" s="1"/>
  <c r="AG24" i="57"/>
  <c r="AL20" i="57"/>
  <c r="AM20" i="57" s="1"/>
  <c r="AG20" i="57"/>
  <c r="AL27" i="56"/>
  <c r="AM27" i="56" s="1"/>
  <c r="AG27" i="56"/>
  <c r="AL22" i="55"/>
  <c r="AM22" i="55" s="1"/>
  <c r="AL25" i="54"/>
  <c r="AM25" i="54" s="1"/>
  <c r="AG25" i="54"/>
  <c r="AL21" i="54"/>
  <c r="AM21" i="54" s="1"/>
  <c r="AG21" i="54"/>
  <c r="AL28" i="53"/>
  <c r="AM28" i="53" s="1"/>
  <c r="AG28" i="53"/>
  <c r="AL24" i="53"/>
  <c r="AM24" i="53" s="1"/>
  <c r="AG24" i="53"/>
  <c r="AL20" i="53"/>
  <c r="AM20" i="53" s="1"/>
  <c r="AG20" i="53"/>
  <c r="AL27" i="52"/>
  <c r="AM27" i="52" s="1"/>
  <c r="AG27" i="52"/>
  <c r="AL22" i="51"/>
  <c r="AM22" i="51" s="1"/>
  <c r="AG22" i="51"/>
  <c r="AL25" i="50"/>
  <c r="AM25" i="50" s="1"/>
  <c r="AG25" i="50"/>
  <c r="AL21" i="50"/>
  <c r="AM21" i="50" s="1"/>
  <c r="AG21" i="50"/>
  <c r="AL28" i="49"/>
  <c r="AM28" i="49" s="1"/>
  <c r="AG28" i="49"/>
  <c r="AL24" i="49"/>
  <c r="AM24" i="49" s="1"/>
  <c r="AG24" i="49"/>
  <c r="AL20" i="49"/>
  <c r="AM20" i="49" s="1"/>
  <c r="AG20" i="49"/>
  <c r="AL27" i="48"/>
  <c r="AM27" i="48" s="1"/>
  <c r="AG27" i="48"/>
  <c r="AL22" i="47"/>
  <c r="AM22" i="47" s="1"/>
  <c r="AG22" i="47"/>
  <c r="AL25" i="46"/>
  <c r="AM25" i="46" s="1"/>
  <c r="AG25" i="46"/>
  <c r="AL21" i="46"/>
  <c r="AM21" i="46" s="1"/>
  <c r="AG21" i="46"/>
  <c r="AL28" i="45"/>
  <c r="AM28" i="45" s="1"/>
  <c r="AG28" i="45"/>
  <c r="AL24" i="45"/>
  <c r="AM24" i="45" s="1"/>
  <c r="AG24" i="45"/>
  <c r="AL20" i="45"/>
  <c r="AM20" i="45" s="1"/>
  <c r="AG20" i="45"/>
  <c r="AL27" i="44"/>
  <c r="AM27" i="44" s="1"/>
  <c r="AG27" i="44"/>
  <c r="AL22" i="43"/>
  <c r="AM22" i="43" s="1"/>
  <c r="AG22" i="43"/>
  <c r="AL25" i="42"/>
  <c r="AM25" i="42" s="1"/>
  <c r="AG25" i="42"/>
  <c r="AL21" i="42"/>
  <c r="AM21" i="42" s="1"/>
  <c r="AG21" i="42"/>
  <c r="AL28" i="41"/>
  <c r="AM28" i="41" s="1"/>
  <c r="AG28" i="41"/>
  <c r="AL24" i="41"/>
  <c r="AM24" i="41" s="1"/>
  <c r="AG24" i="41"/>
  <c r="AL20" i="41"/>
  <c r="AM20" i="41" s="1"/>
  <c r="AG20" i="41"/>
  <c r="AL27" i="40"/>
  <c r="AM27" i="40" s="1"/>
  <c r="AG27" i="40"/>
  <c r="AL22" i="39"/>
  <c r="AM22" i="39" s="1"/>
  <c r="AG22" i="39"/>
  <c r="AL25" i="38"/>
  <c r="AM25" i="38" s="1"/>
  <c r="AG25" i="38"/>
  <c r="AL21" i="38"/>
  <c r="AM21" i="38" s="1"/>
  <c r="AG21" i="38"/>
  <c r="AL28" i="37"/>
  <c r="AM28" i="37" s="1"/>
  <c r="AG28" i="37"/>
  <c r="AL24" i="37"/>
  <c r="AM24" i="37" s="1"/>
  <c r="AG24" i="37"/>
  <c r="AL20" i="37"/>
  <c r="AM20" i="37" s="1"/>
  <c r="AG20" i="37"/>
  <c r="AL27" i="36"/>
  <c r="AM27" i="36" s="1"/>
  <c r="AG27" i="36"/>
  <c r="AL22" i="35"/>
  <c r="AM22" i="35" s="1"/>
  <c r="AG22" i="35"/>
  <c r="AL31" i="58"/>
  <c r="AM31" i="58" s="1"/>
  <c r="AG31" i="58"/>
  <c r="AL31" i="8"/>
  <c r="AM31" i="8" s="1"/>
  <c r="AG31" i="8"/>
  <c r="AL31" i="20"/>
  <c r="AM31" i="20" s="1"/>
  <c r="AG31" i="20"/>
  <c r="AL31" i="16"/>
  <c r="AM31" i="16" s="1"/>
  <c r="AG31" i="16"/>
  <c r="AL31" i="30"/>
  <c r="AM31" i="30" s="1"/>
  <c r="AG31" i="30"/>
  <c r="AL31" i="26"/>
  <c r="AM31" i="26" s="1"/>
  <c r="AG31" i="26"/>
  <c r="AL31" i="22"/>
  <c r="AM31" i="22" s="1"/>
  <c r="AG31" i="22"/>
  <c r="AL31" i="54"/>
  <c r="AM31" i="54" s="1"/>
  <c r="AG31" i="54"/>
  <c r="AL31" i="50"/>
  <c r="AM31" i="50" s="1"/>
  <c r="AG31" i="50"/>
  <c r="AL31" i="46"/>
  <c r="AM31" i="46" s="1"/>
  <c r="AG31" i="46"/>
  <c r="AL31" i="42"/>
  <c r="AM31" i="42" s="1"/>
  <c r="AG31" i="42"/>
  <c r="AL31" i="38"/>
  <c r="AM31" i="38" s="1"/>
  <c r="AG31" i="38"/>
  <c r="AL35" i="61"/>
  <c r="AM35" i="61" s="1"/>
  <c r="AG35" i="61"/>
  <c r="AL35" i="60"/>
  <c r="AM35" i="60" s="1"/>
  <c r="AG35" i="60"/>
  <c r="AL35" i="59"/>
  <c r="AM35" i="59" s="1"/>
  <c r="AG35" i="59"/>
  <c r="AL35" i="58"/>
  <c r="AM35" i="58" s="1"/>
  <c r="AG35" i="58"/>
  <c r="AL35" i="10"/>
  <c r="AM35" i="10" s="1"/>
  <c r="AG35" i="10"/>
  <c r="AL35" i="11"/>
  <c r="AM35" i="11" s="1"/>
  <c r="AG35" i="11"/>
  <c r="AL35" i="9"/>
  <c r="AM35" i="9" s="1"/>
  <c r="AG35" i="9"/>
  <c r="AL35" i="8"/>
  <c r="AM35" i="8" s="1"/>
  <c r="AG35" i="8"/>
  <c r="AL35" i="7"/>
  <c r="AM35" i="7" s="1"/>
  <c r="AG35" i="7"/>
  <c r="AL35" i="1"/>
  <c r="AM35" i="1" s="1"/>
  <c r="AG35" i="1"/>
  <c r="AL35" i="21"/>
  <c r="AM35" i="21" s="1"/>
  <c r="AG35" i="21"/>
  <c r="AL35" i="20"/>
  <c r="AM35" i="20" s="1"/>
  <c r="AG35" i="20"/>
  <c r="AL35" i="19"/>
  <c r="AM35" i="19" s="1"/>
  <c r="AG35" i="19"/>
  <c r="AL35" i="18"/>
  <c r="AM35" i="18" s="1"/>
  <c r="AG35" i="18"/>
  <c r="AL35" i="17"/>
  <c r="AM35" i="17" s="1"/>
  <c r="AG35" i="17"/>
  <c r="AL35" i="16"/>
  <c r="AM35" i="16" s="1"/>
  <c r="AG35" i="16"/>
  <c r="AL35" i="33"/>
  <c r="AM35" i="33" s="1"/>
  <c r="AG35" i="33"/>
  <c r="AL35" i="32"/>
  <c r="AM35" i="32" s="1"/>
  <c r="AG35" i="32"/>
  <c r="AL35" i="31"/>
  <c r="AM35" i="31" s="1"/>
  <c r="AG35" i="31"/>
  <c r="AL35" i="30"/>
  <c r="AM35" i="30" s="1"/>
  <c r="AG35" i="30"/>
  <c r="AL35" i="29"/>
  <c r="AM35" i="29" s="1"/>
  <c r="AG35" i="29"/>
  <c r="AL35" i="28"/>
  <c r="AM35" i="28" s="1"/>
  <c r="AG35" i="28"/>
  <c r="AL35" i="27"/>
  <c r="AM35" i="27" s="1"/>
  <c r="AG35" i="27"/>
  <c r="AL35" i="26"/>
  <c r="AM35" i="26" s="1"/>
  <c r="AG35" i="26"/>
  <c r="AL35" i="25"/>
  <c r="AM35" i="25" s="1"/>
  <c r="AG35" i="25"/>
  <c r="AL35" i="24"/>
  <c r="AM35" i="24" s="1"/>
  <c r="AG35" i="24"/>
  <c r="AL35" i="23"/>
  <c r="AM35" i="23" s="1"/>
  <c r="AG35" i="23"/>
  <c r="AL35" i="22"/>
  <c r="AM35" i="22" s="1"/>
  <c r="AG35" i="22"/>
  <c r="AL35" i="57"/>
  <c r="AM35" i="57" s="1"/>
  <c r="AG35" i="57"/>
  <c r="AL35" i="56"/>
  <c r="AM35" i="56" s="1"/>
  <c r="AG35" i="56"/>
  <c r="AL35" i="55"/>
  <c r="AM35" i="55" s="1"/>
  <c r="AG35" i="55"/>
  <c r="AL35" i="54"/>
  <c r="AM35" i="54" s="1"/>
  <c r="AG35" i="54"/>
  <c r="AL35" i="53"/>
  <c r="AM35" i="53" s="1"/>
  <c r="AG35" i="53"/>
  <c r="AL35" i="52"/>
  <c r="AM35" i="52" s="1"/>
  <c r="AG35" i="52"/>
  <c r="AL35" i="51"/>
  <c r="AM35" i="51" s="1"/>
  <c r="AG35" i="51"/>
  <c r="AL35" i="50"/>
  <c r="AM35" i="50" s="1"/>
  <c r="AG35" i="50"/>
  <c r="AL35" i="49"/>
  <c r="AM35" i="49" s="1"/>
  <c r="AG35" i="49"/>
  <c r="AL35" i="48"/>
  <c r="AM35" i="48" s="1"/>
  <c r="AG35" i="48"/>
  <c r="AL35" i="47"/>
  <c r="AM35" i="47" s="1"/>
  <c r="AG35" i="47"/>
  <c r="AL35" i="46"/>
  <c r="AM35" i="46" s="1"/>
  <c r="AG35" i="46"/>
  <c r="AL35" i="45"/>
  <c r="AM35" i="45" s="1"/>
  <c r="AG35" i="45"/>
  <c r="AL35" i="44"/>
  <c r="AM35" i="44" s="1"/>
  <c r="AG35" i="44"/>
  <c r="AL35" i="43"/>
  <c r="AM35" i="43" s="1"/>
  <c r="AG35" i="43"/>
  <c r="AL35" i="42"/>
  <c r="AM35" i="42" s="1"/>
  <c r="AG35" i="42"/>
  <c r="AL35" i="41"/>
  <c r="AM35" i="41" s="1"/>
  <c r="AG35" i="41"/>
  <c r="AL35" i="40"/>
  <c r="AM35" i="40" s="1"/>
  <c r="AG35" i="40"/>
  <c r="AL35" i="39"/>
  <c r="AM35" i="39" s="1"/>
  <c r="AG35" i="39"/>
  <c r="AL35" i="38"/>
  <c r="AM35" i="38" s="1"/>
  <c r="AG35" i="38"/>
  <c r="AL35" i="37"/>
  <c r="AM35" i="37" s="1"/>
  <c r="AG35" i="37"/>
  <c r="AL35" i="36"/>
  <c r="AM35" i="36" s="1"/>
  <c r="AG35" i="36"/>
  <c r="AL35" i="35"/>
  <c r="AM35" i="35" s="1"/>
  <c r="AG35" i="35"/>
  <c r="AL36" i="58"/>
  <c r="AM36" i="58" s="1"/>
  <c r="AG36" i="58"/>
  <c r="AL36" i="8"/>
  <c r="AM36" i="8" s="1"/>
  <c r="AG36" i="8"/>
  <c r="AL36" i="20"/>
  <c r="AM36" i="20" s="1"/>
  <c r="AG36" i="20"/>
  <c r="AL36" i="16"/>
  <c r="AM36" i="16" s="1"/>
  <c r="AG36" i="16"/>
  <c r="AL36" i="30"/>
  <c r="AM36" i="30" s="1"/>
  <c r="AG36" i="30"/>
  <c r="AL36" i="26"/>
  <c r="AM36" i="26" s="1"/>
  <c r="AG36" i="26"/>
  <c r="AL36" i="22"/>
  <c r="AM36" i="22" s="1"/>
  <c r="AG36" i="22"/>
  <c r="AL36" i="54"/>
  <c r="AM36" i="54" s="1"/>
  <c r="AG36" i="54"/>
  <c r="AL36" i="50"/>
  <c r="AM36" i="50" s="1"/>
  <c r="AG36" i="50"/>
  <c r="AL36" i="46"/>
  <c r="AM36" i="46" s="1"/>
  <c r="AG36" i="46"/>
  <c r="AL36" i="42"/>
  <c r="AM36" i="42" s="1"/>
  <c r="AG36" i="42"/>
  <c r="AL36" i="38"/>
  <c r="AM36" i="38" s="1"/>
  <c r="AG36" i="38"/>
  <c r="AL38" i="58"/>
  <c r="AM38" i="58" s="1"/>
  <c r="AG38" i="58"/>
  <c r="AL38" i="8"/>
  <c r="AM38" i="8" s="1"/>
  <c r="AG38" i="8"/>
  <c r="AL38" i="20"/>
  <c r="AM38" i="20" s="1"/>
  <c r="AG38" i="20"/>
  <c r="AL38" i="16"/>
  <c r="AM38" i="16" s="1"/>
  <c r="AG38" i="16"/>
  <c r="AL38" i="30"/>
  <c r="AM38" i="30" s="1"/>
  <c r="AG38" i="30"/>
  <c r="AL38" i="26"/>
  <c r="AM38" i="26" s="1"/>
  <c r="AG38" i="26"/>
  <c r="AL38" i="22"/>
  <c r="AM38" i="22" s="1"/>
  <c r="AG38" i="22"/>
  <c r="AL38" i="54"/>
  <c r="AM38" i="54" s="1"/>
  <c r="AG38" i="54"/>
  <c r="AL38" i="50"/>
  <c r="AM38" i="50" s="1"/>
  <c r="AG38" i="50"/>
  <c r="AL38" i="46"/>
  <c r="AM38" i="46" s="1"/>
  <c r="AG38" i="46"/>
  <c r="AL38" i="42"/>
  <c r="AM38" i="42" s="1"/>
  <c r="AG38" i="42"/>
  <c r="AL38" i="38"/>
  <c r="AM38" i="38" s="1"/>
  <c r="AG38" i="38"/>
  <c r="AL40" i="60"/>
  <c r="AM40" i="60" s="1"/>
  <c r="AG40" i="60"/>
  <c r="AL40" i="58"/>
  <c r="AM40" i="58" s="1"/>
  <c r="AG40" i="58"/>
  <c r="AL40" i="11"/>
  <c r="AM40" i="11" s="1"/>
  <c r="AG40" i="11"/>
  <c r="AL40" i="8"/>
  <c r="AM40" i="8" s="1"/>
  <c r="AG40" i="8"/>
  <c r="AL40" i="1"/>
  <c r="AM40" i="1" s="1"/>
  <c r="AG40" i="1"/>
  <c r="AL40" i="20"/>
  <c r="AM40" i="20" s="1"/>
  <c r="AG40" i="20"/>
  <c r="AL40" i="18"/>
  <c r="AM40" i="18" s="1"/>
  <c r="AG40" i="18"/>
  <c r="AL40" i="16"/>
  <c r="AM40" i="16" s="1"/>
  <c r="AG40" i="16"/>
  <c r="AL40" i="32"/>
  <c r="AM40" i="32" s="1"/>
  <c r="AG40" i="32"/>
  <c r="AL40" i="30"/>
  <c r="AM40" i="30" s="1"/>
  <c r="AG40" i="30"/>
  <c r="AL40" i="28"/>
  <c r="AM40" i="28" s="1"/>
  <c r="AG40" i="28"/>
  <c r="AL40" i="26"/>
  <c r="AM40" i="26" s="1"/>
  <c r="AG40" i="26"/>
  <c r="AL40" i="24"/>
  <c r="AM40" i="24" s="1"/>
  <c r="AG40" i="24"/>
  <c r="AL40" i="22"/>
  <c r="AM40" i="22" s="1"/>
  <c r="AG40" i="22"/>
  <c r="AL40" i="56"/>
  <c r="AM40" i="56" s="1"/>
  <c r="AG40" i="56"/>
  <c r="AL40" i="54"/>
  <c r="AM40" i="54" s="1"/>
  <c r="AG40" i="54"/>
  <c r="AL40" i="52"/>
  <c r="AM40" i="52" s="1"/>
  <c r="AG40" i="52"/>
  <c r="AL40" i="50"/>
  <c r="AM40" i="50" s="1"/>
  <c r="AG40" i="50"/>
  <c r="AL40" i="48"/>
  <c r="AM40" i="48" s="1"/>
  <c r="AG40" i="48"/>
  <c r="AL40" i="46"/>
  <c r="AM40" i="46" s="1"/>
  <c r="AG40" i="46"/>
  <c r="AL40" i="44"/>
  <c r="AM40" i="44" s="1"/>
  <c r="AG40" i="44"/>
  <c r="AL40" i="42"/>
  <c r="AM40" i="42" s="1"/>
  <c r="AG40" i="42"/>
  <c r="AL40" i="40"/>
  <c r="AM40" i="40" s="1"/>
  <c r="AG40" i="40"/>
  <c r="AL40" i="38"/>
  <c r="AM40" i="38" s="1"/>
  <c r="AG40" i="38"/>
  <c r="AL40" i="36"/>
  <c r="AM40" i="36" s="1"/>
  <c r="AG40" i="36"/>
  <c r="AL10" i="10"/>
  <c r="AM10" i="10" s="1"/>
  <c r="AG10" i="10"/>
  <c r="AL10" i="7"/>
  <c r="AM10" i="7" s="1"/>
  <c r="AG10" i="7"/>
  <c r="AL10" i="19"/>
  <c r="AM10" i="19" s="1"/>
  <c r="AG10" i="19"/>
  <c r="AL10" i="33"/>
  <c r="AM10" i="33" s="1"/>
  <c r="AG10" i="33"/>
  <c r="AL10" i="29"/>
  <c r="AM10" i="29" s="1"/>
  <c r="AG10" i="29"/>
  <c r="AL10" i="25"/>
  <c r="AM10" i="25" s="1"/>
  <c r="AG10" i="25"/>
  <c r="AL10" i="57"/>
  <c r="AM10" i="57" s="1"/>
  <c r="AG10" i="57"/>
  <c r="AL10" i="53"/>
  <c r="AM10" i="53" s="1"/>
  <c r="AG10" i="53"/>
  <c r="AL10" i="49"/>
  <c r="AM10" i="49" s="1"/>
  <c r="AG10" i="49"/>
  <c r="AL10" i="45"/>
  <c r="AM10" i="45" s="1"/>
  <c r="AG10" i="45"/>
  <c r="AL10" i="41"/>
  <c r="AM10" i="41" s="1"/>
  <c r="AG10" i="41"/>
  <c r="AL10" i="37"/>
  <c r="AM10" i="37" s="1"/>
  <c r="AG10" i="37"/>
  <c r="AL18" i="61"/>
  <c r="AM18" i="61" s="1"/>
  <c r="AG18" i="61"/>
  <c r="AL18" i="10"/>
  <c r="AM18" i="10" s="1"/>
  <c r="AG18" i="10"/>
  <c r="AL18" i="7"/>
  <c r="AM18" i="7" s="1"/>
  <c r="AG18" i="7"/>
  <c r="AL18" i="19"/>
  <c r="AM18" i="19" s="1"/>
  <c r="AG18" i="19"/>
  <c r="AL18" i="33"/>
  <c r="AM18" i="33" s="1"/>
  <c r="AG18" i="33"/>
  <c r="AL18" i="29"/>
  <c r="AM18" i="29" s="1"/>
  <c r="AG18" i="29"/>
  <c r="AL18" i="25"/>
  <c r="AM18" i="25" s="1"/>
  <c r="AG18" i="25"/>
  <c r="AL18" i="57"/>
  <c r="AM18" i="57" s="1"/>
  <c r="AG18" i="57"/>
  <c r="AL18" i="53"/>
  <c r="AM18" i="53" s="1"/>
  <c r="AG18" i="53"/>
  <c r="AL18" i="49"/>
  <c r="AM18" i="49" s="1"/>
  <c r="AG18" i="49"/>
  <c r="AL18" i="45"/>
  <c r="AM18" i="45" s="1"/>
  <c r="AG18" i="45"/>
  <c r="AL18" i="41"/>
  <c r="AM18" i="41" s="1"/>
  <c r="AG18" i="41"/>
  <c r="AL18" i="37"/>
  <c r="AM18" i="37" s="1"/>
  <c r="AG18" i="37"/>
  <c r="AL27" i="61"/>
  <c r="AM27" i="61" s="1"/>
  <c r="AG27" i="61"/>
  <c r="AL22" i="60"/>
  <c r="AM22" i="60" s="1"/>
  <c r="AG22" i="60"/>
  <c r="AL25" i="59"/>
  <c r="AM25" i="59" s="1"/>
  <c r="AG25" i="59"/>
  <c r="AL21" i="59"/>
  <c r="AM21" i="59" s="1"/>
  <c r="AG21" i="59"/>
  <c r="AL28" i="58"/>
  <c r="AM28" i="58" s="1"/>
  <c r="AG28" i="58"/>
  <c r="AL24" i="58"/>
  <c r="AM24" i="58" s="1"/>
  <c r="AG24" i="58"/>
  <c r="AL20" i="58"/>
  <c r="AM20" i="58" s="1"/>
  <c r="AG20" i="58"/>
  <c r="AL27" i="10"/>
  <c r="AM27" i="10" s="1"/>
  <c r="AG27" i="10"/>
  <c r="AL22" i="11"/>
  <c r="AM22" i="11" s="1"/>
  <c r="AG22" i="11"/>
  <c r="AL25" i="9"/>
  <c r="AM25" i="9" s="1"/>
  <c r="AG25" i="9"/>
  <c r="AL21" i="9"/>
  <c r="AM21" i="9" s="1"/>
  <c r="AG21" i="9"/>
  <c r="AL28" i="8"/>
  <c r="AM28" i="8" s="1"/>
  <c r="AG28" i="8"/>
  <c r="AL24" i="8"/>
  <c r="AM24" i="8" s="1"/>
  <c r="AG24" i="8"/>
  <c r="AL20" i="8"/>
  <c r="AM20" i="8" s="1"/>
  <c r="AG20" i="8"/>
  <c r="AL27" i="7"/>
  <c r="AM27" i="7" s="1"/>
  <c r="AG27" i="7"/>
  <c r="AL22" i="1"/>
  <c r="AM22" i="1" s="1"/>
  <c r="AG22" i="1"/>
  <c r="AL25" i="21"/>
  <c r="AM25" i="21" s="1"/>
  <c r="AG25" i="21"/>
  <c r="AL21" i="21"/>
  <c r="AM21" i="21" s="1"/>
  <c r="AG21" i="21"/>
  <c r="AL28" i="20"/>
  <c r="AM28" i="20" s="1"/>
  <c r="AG28" i="20"/>
  <c r="AL24" i="20"/>
  <c r="AM24" i="20" s="1"/>
  <c r="AG24" i="20"/>
  <c r="AL20" i="20"/>
  <c r="AM20" i="20" s="1"/>
  <c r="AG20" i="20"/>
  <c r="AL27" i="19"/>
  <c r="AM27" i="19" s="1"/>
  <c r="AG27" i="19"/>
  <c r="AL22" i="18"/>
  <c r="AM22" i="18" s="1"/>
  <c r="AG22" i="18"/>
  <c r="AL25" i="17"/>
  <c r="AM25" i="17" s="1"/>
  <c r="AG25" i="17"/>
  <c r="AL21" i="17"/>
  <c r="AM21" i="17" s="1"/>
  <c r="AG21" i="17"/>
  <c r="AL28" i="16"/>
  <c r="AM28" i="16" s="1"/>
  <c r="AG28" i="16"/>
  <c r="AL24" i="16"/>
  <c r="AM24" i="16" s="1"/>
  <c r="AG24" i="16"/>
  <c r="AL20" i="16"/>
  <c r="AM20" i="16" s="1"/>
  <c r="AG20" i="16"/>
  <c r="AL27" i="33"/>
  <c r="AM27" i="33" s="1"/>
  <c r="AG27" i="33"/>
  <c r="AL22" i="32"/>
  <c r="AM22" i="32" s="1"/>
  <c r="AG22" i="32"/>
  <c r="AL25" i="31"/>
  <c r="AM25" i="31" s="1"/>
  <c r="AG25" i="31"/>
  <c r="AL21" i="31"/>
  <c r="AM21" i="31" s="1"/>
  <c r="AG21" i="31"/>
  <c r="AL28" i="30"/>
  <c r="AM28" i="30" s="1"/>
  <c r="AG28" i="30"/>
  <c r="AL24" i="30"/>
  <c r="AM24" i="30" s="1"/>
  <c r="AG24" i="30"/>
  <c r="AL20" i="30"/>
  <c r="AM20" i="30" s="1"/>
  <c r="AG20" i="30"/>
  <c r="AL27" i="29"/>
  <c r="AM27" i="29" s="1"/>
  <c r="AG27" i="29"/>
  <c r="AL22" i="28"/>
  <c r="AM22" i="28" s="1"/>
  <c r="AG22" i="28"/>
  <c r="AL25" i="27"/>
  <c r="AM25" i="27" s="1"/>
  <c r="AG25" i="27"/>
  <c r="AL21" i="27"/>
  <c r="AM21" i="27" s="1"/>
  <c r="AG21" i="27"/>
  <c r="AL28" i="26"/>
  <c r="AM28" i="26" s="1"/>
  <c r="AG28" i="26"/>
  <c r="AL24" i="26"/>
  <c r="AM24" i="26" s="1"/>
  <c r="AG24" i="26"/>
  <c r="AL20" i="26"/>
  <c r="AM20" i="26" s="1"/>
  <c r="AG20" i="26"/>
  <c r="AL27" i="25"/>
  <c r="AM27" i="25" s="1"/>
  <c r="AG27" i="25"/>
  <c r="AL22" i="24"/>
  <c r="AM22" i="24" s="1"/>
  <c r="AG22" i="24"/>
  <c r="AL25" i="23"/>
  <c r="AM25" i="23" s="1"/>
  <c r="AG25" i="23"/>
  <c r="AL21" i="23"/>
  <c r="AM21" i="23" s="1"/>
  <c r="AG21" i="23"/>
  <c r="AL28" i="22"/>
  <c r="AM28" i="22" s="1"/>
  <c r="AG28" i="22"/>
  <c r="AL24" i="22"/>
  <c r="AM24" i="22" s="1"/>
  <c r="AG24" i="22"/>
  <c r="AL20" i="22"/>
  <c r="AM20" i="22" s="1"/>
  <c r="AG20" i="22"/>
  <c r="AL27" i="57"/>
  <c r="AM27" i="57" s="1"/>
  <c r="AG27" i="57"/>
  <c r="AL22" i="56"/>
  <c r="AM22" i="56" s="1"/>
  <c r="AG22" i="56"/>
  <c r="AL25" i="55"/>
  <c r="AM25" i="55" s="1"/>
  <c r="AL21" i="55"/>
  <c r="AM21" i="55" s="1"/>
  <c r="AG21" i="55"/>
  <c r="AL28" i="54"/>
  <c r="AM28" i="54" s="1"/>
  <c r="AG28" i="54"/>
  <c r="AL24" i="54"/>
  <c r="AM24" i="54" s="1"/>
  <c r="AG24" i="54"/>
  <c r="AL20" i="54"/>
  <c r="AM20" i="54" s="1"/>
  <c r="AG20" i="54"/>
  <c r="AL27" i="53"/>
  <c r="AM27" i="53" s="1"/>
  <c r="AG27" i="53"/>
  <c r="AL22" i="52"/>
  <c r="AM22" i="52" s="1"/>
  <c r="AG22" i="52"/>
  <c r="AL25" i="51"/>
  <c r="AM25" i="51" s="1"/>
  <c r="AG25" i="51"/>
  <c r="AL21" i="51"/>
  <c r="AM21" i="51" s="1"/>
  <c r="AG21" i="51"/>
  <c r="AL28" i="50"/>
  <c r="AM28" i="50" s="1"/>
  <c r="AG28" i="50"/>
  <c r="AL24" i="50"/>
  <c r="AM24" i="50" s="1"/>
  <c r="AG24" i="50"/>
  <c r="AL20" i="50"/>
  <c r="AM20" i="50" s="1"/>
  <c r="AG20" i="50"/>
  <c r="AL27" i="49"/>
  <c r="AM27" i="49" s="1"/>
  <c r="AG27" i="49"/>
  <c r="AL22" i="48"/>
  <c r="AM22" i="48" s="1"/>
  <c r="AG22" i="48"/>
  <c r="AL25" i="47"/>
  <c r="AM25" i="47" s="1"/>
  <c r="AG25" i="47"/>
  <c r="AL21" i="47"/>
  <c r="AM21" i="47" s="1"/>
  <c r="AG21" i="47"/>
  <c r="AL28" i="46"/>
  <c r="AM28" i="46" s="1"/>
  <c r="AG28" i="46"/>
  <c r="AL24" i="46"/>
  <c r="AM24" i="46" s="1"/>
  <c r="AG24" i="46"/>
  <c r="AL20" i="46"/>
  <c r="AM20" i="46" s="1"/>
  <c r="AG20" i="46"/>
  <c r="AL27" i="45"/>
  <c r="AM27" i="45" s="1"/>
  <c r="AG27" i="45"/>
  <c r="AL22" i="44"/>
  <c r="AM22" i="44" s="1"/>
  <c r="AG22" i="44"/>
  <c r="AL25" i="43"/>
  <c r="AM25" i="43" s="1"/>
  <c r="AG25" i="43"/>
  <c r="AL21" i="43"/>
  <c r="AM21" i="43" s="1"/>
  <c r="AG21" i="43"/>
  <c r="AL28" i="42"/>
  <c r="AM28" i="42" s="1"/>
  <c r="AG28" i="42"/>
  <c r="AL24" i="42"/>
  <c r="AM24" i="42" s="1"/>
  <c r="AG24" i="42"/>
  <c r="AL20" i="42"/>
  <c r="AM20" i="42" s="1"/>
  <c r="AG20" i="42"/>
  <c r="AL27" i="41"/>
  <c r="AM27" i="41" s="1"/>
  <c r="AG27" i="41"/>
  <c r="AL22" i="40"/>
  <c r="AM22" i="40" s="1"/>
  <c r="AG22" i="40"/>
  <c r="AL25" i="39"/>
  <c r="AM25" i="39" s="1"/>
  <c r="AG25" i="39"/>
  <c r="AL21" i="39"/>
  <c r="AM21" i="39" s="1"/>
  <c r="AG21" i="39"/>
  <c r="AL28" i="38"/>
  <c r="AM28" i="38" s="1"/>
  <c r="AG28" i="38"/>
  <c r="AL24" i="38"/>
  <c r="AM24" i="38" s="1"/>
  <c r="AG24" i="38"/>
  <c r="AL20" i="38"/>
  <c r="AM20" i="38" s="1"/>
  <c r="AG20" i="38"/>
  <c r="AL27" i="37"/>
  <c r="AM27" i="37" s="1"/>
  <c r="AG27" i="37"/>
  <c r="AL22" i="36"/>
  <c r="AM22" i="36" s="1"/>
  <c r="AG22" i="36"/>
  <c r="AL25" i="35"/>
  <c r="AM25" i="35" s="1"/>
  <c r="AG25" i="35"/>
  <c r="AL21" i="35"/>
  <c r="AM21" i="35" s="1"/>
  <c r="AG21" i="35"/>
  <c r="AL31" i="61"/>
  <c r="AM31" i="61" s="1"/>
  <c r="AG31" i="61"/>
  <c r="AL31" i="10"/>
  <c r="AM31" i="10" s="1"/>
  <c r="AG31" i="10"/>
  <c r="AL31" i="7"/>
  <c r="AM31" i="7" s="1"/>
  <c r="AG31" i="7"/>
  <c r="AL31" i="19"/>
  <c r="AM31" i="19" s="1"/>
  <c r="AG31" i="19"/>
  <c r="AL31" i="33"/>
  <c r="AM31" i="33" s="1"/>
  <c r="AG31" i="33"/>
  <c r="AL31" i="29"/>
  <c r="AM31" i="29" s="1"/>
  <c r="AG31" i="29"/>
  <c r="AL31" i="25"/>
  <c r="AM31" i="25" s="1"/>
  <c r="AG31" i="25"/>
  <c r="AL31" i="57"/>
  <c r="AM31" i="57" s="1"/>
  <c r="AG31" i="57"/>
  <c r="AL31" i="53"/>
  <c r="AM31" i="53" s="1"/>
  <c r="AG31" i="53"/>
  <c r="AL31" i="49"/>
  <c r="AM31" i="49" s="1"/>
  <c r="AG31" i="49"/>
  <c r="AL31" i="45"/>
  <c r="AM31" i="45" s="1"/>
  <c r="AG31" i="45"/>
  <c r="AL31" i="41"/>
  <c r="AM31" i="41" s="1"/>
  <c r="AG31" i="41"/>
  <c r="AL31" i="37"/>
  <c r="AM31" i="37" s="1"/>
  <c r="AG31" i="37"/>
  <c r="AL34" i="61"/>
  <c r="AM34" i="61" s="1"/>
  <c r="AG34" i="61"/>
  <c r="AL34" i="60"/>
  <c r="AM34" i="60" s="1"/>
  <c r="AG34" i="60"/>
  <c r="AL34" i="59"/>
  <c r="AM34" i="59" s="1"/>
  <c r="AG34" i="59"/>
  <c r="AL34" i="58"/>
  <c r="AM34" i="58" s="1"/>
  <c r="AG34" i="58"/>
  <c r="AL34" i="10"/>
  <c r="AM34" i="10" s="1"/>
  <c r="AG34" i="10"/>
  <c r="AL34" i="11"/>
  <c r="AM34" i="11" s="1"/>
  <c r="AG34" i="11"/>
  <c r="AL34" i="9"/>
  <c r="AM34" i="9" s="1"/>
  <c r="AG34" i="9"/>
  <c r="AL34" i="8"/>
  <c r="AM34" i="8" s="1"/>
  <c r="AG34" i="8"/>
  <c r="AL34" i="7"/>
  <c r="AM34" i="7" s="1"/>
  <c r="AG34" i="7"/>
  <c r="AL34" i="1"/>
  <c r="AM34" i="1" s="1"/>
  <c r="AG34" i="1"/>
  <c r="AL34" i="21"/>
  <c r="AM34" i="21" s="1"/>
  <c r="AG34" i="21"/>
  <c r="AL34" i="20"/>
  <c r="AM34" i="20" s="1"/>
  <c r="AG34" i="20"/>
  <c r="AL34" i="19"/>
  <c r="AM34" i="19" s="1"/>
  <c r="AG34" i="19"/>
  <c r="AL34" i="18"/>
  <c r="AM34" i="18" s="1"/>
  <c r="AG34" i="18"/>
  <c r="AL34" i="17"/>
  <c r="AM34" i="17" s="1"/>
  <c r="AG34" i="17"/>
  <c r="AL34" i="16"/>
  <c r="AM34" i="16" s="1"/>
  <c r="AG34" i="16"/>
  <c r="AL34" i="33"/>
  <c r="AM34" i="33" s="1"/>
  <c r="AG34" i="33"/>
  <c r="AL34" i="32"/>
  <c r="AM34" i="32" s="1"/>
  <c r="AG34" i="32"/>
  <c r="AL34" i="31"/>
  <c r="AM34" i="31" s="1"/>
  <c r="AG34" i="31"/>
  <c r="AL34" i="30"/>
  <c r="AM34" i="30" s="1"/>
  <c r="AG34" i="30"/>
  <c r="AL34" i="29"/>
  <c r="AM34" i="29" s="1"/>
  <c r="AG34" i="29"/>
  <c r="AL34" i="28"/>
  <c r="AM34" i="28" s="1"/>
  <c r="AG34" i="28"/>
  <c r="AL34" i="27"/>
  <c r="AM34" i="27" s="1"/>
  <c r="AG34" i="27"/>
  <c r="AL34" i="26"/>
  <c r="AM34" i="26" s="1"/>
  <c r="AG34" i="26"/>
  <c r="AL34" i="25"/>
  <c r="AM34" i="25" s="1"/>
  <c r="AG34" i="25"/>
  <c r="AL34" i="24"/>
  <c r="AM34" i="24" s="1"/>
  <c r="AG34" i="24"/>
  <c r="AL34" i="23"/>
  <c r="AM34" i="23" s="1"/>
  <c r="AG34" i="23"/>
  <c r="AL34" i="22"/>
  <c r="AM34" i="22" s="1"/>
  <c r="AG34" i="22"/>
  <c r="AL34" i="57"/>
  <c r="AM34" i="57" s="1"/>
  <c r="AG34" i="57"/>
  <c r="AL34" i="56"/>
  <c r="AM34" i="56" s="1"/>
  <c r="AG34" i="56"/>
  <c r="AL34" i="55"/>
  <c r="AM34" i="55" s="1"/>
  <c r="AL34" i="54"/>
  <c r="AM34" i="54" s="1"/>
  <c r="AG34" i="54"/>
  <c r="AL34" i="53"/>
  <c r="AM34" i="53" s="1"/>
  <c r="AG34" i="53"/>
  <c r="AL34" i="52"/>
  <c r="AM34" i="52" s="1"/>
  <c r="AG34" i="52"/>
  <c r="AL34" i="51"/>
  <c r="AM34" i="51" s="1"/>
  <c r="AG34" i="51"/>
  <c r="AL34" i="50"/>
  <c r="AM34" i="50" s="1"/>
  <c r="AG34" i="50"/>
  <c r="AL34" i="49"/>
  <c r="AM34" i="49" s="1"/>
  <c r="AG34" i="49"/>
  <c r="AL34" i="48"/>
  <c r="AM34" i="48" s="1"/>
  <c r="AG34" i="48"/>
  <c r="AL34" i="47"/>
  <c r="AM34" i="47" s="1"/>
  <c r="AG34" i="47"/>
  <c r="AL34" i="46"/>
  <c r="AM34" i="46" s="1"/>
  <c r="AG34" i="46"/>
  <c r="AL34" i="45"/>
  <c r="AM34" i="45" s="1"/>
  <c r="AG34" i="45"/>
  <c r="AL34" i="44"/>
  <c r="AM34" i="44" s="1"/>
  <c r="AG34" i="44"/>
  <c r="AL34" i="43"/>
  <c r="AM34" i="43" s="1"/>
  <c r="AG34" i="43"/>
  <c r="AL34" i="42"/>
  <c r="AM34" i="42" s="1"/>
  <c r="AG34" i="42"/>
  <c r="AL34" i="41"/>
  <c r="AM34" i="41" s="1"/>
  <c r="AG34" i="41"/>
  <c r="AL34" i="40"/>
  <c r="AM34" i="40" s="1"/>
  <c r="AG34" i="40"/>
  <c r="AL34" i="39"/>
  <c r="AM34" i="39" s="1"/>
  <c r="AG34" i="39"/>
  <c r="AL34" i="38"/>
  <c r="AM34" i="38" s="1"/>
  <c r="AG34" i="38"/>
  <c r="AL34" i="37"/>
  <c r="AM34" i="37" s="1"/>
  <c r="AG34" i="37"/>
  <c r="AL34" i="36"/>
  <c r="AM34" i="36" s="1"/>
  <c r="AG34" i="36"/>
  <c r="AL34" i="35"/>
  <c r="AM34" i="35" s="1"/>
  <c r="AL36" i="61"/>
  <c r="AM36" i="61" s="1"/>
  <c r="AG36" i="61"/>
  <c r="AL36" i="10"/>
  <c r="AM36" i="10" s="1"/>
  <c r="AG36" i="10"/>
  <c r="AL36" i="7"/>
  <c r="AM36" i="7" s="1"/>
  <c r="AG36" i="7"/>
  <c r="AL36" i="19"/>
  <c r="AM36" i="19" s="1"/>
  <c r="AG36" i="19"/>
  <c r="AL36" i="33"/>
  <c r="AM36" i="33" s="1"/>
  <c r="AG36" i="33"/>
  <c r="AL36" i="29"/>
  <c r="AM36" i="29" s="1"/>
  <c r="AG36" i="29"/>
  <c r="AL36" i="25"/>
  <c r="AM36" i="25" s="1"/>
  <c r="AG36" i="25"/>
  <c r="AL36" i="57"/>
  <c r="AM36" i="57" s="1"/>
  <c r="AG36" i="57"/>
  <c r="AL36" i="53"/>
  <c r="AM36" i="53" s="1"/>
  <c r="AG36" i="53"/>
  <c r="AL36" i="49"/>
  <c r="AM36" i="49" s="1"/>
  <c r="AG36" i="49"/>
  <c r="AL36" i="45"/>
  <c r="AM36" i="45" s="1"/>
  <c r="AG36" i="45"/>
  <c r="AL36" i="41"/>
  <c r="AM36" i="41" s="1"/>
  <c r="AG36" i="41"/>
  <c r="AL36" i="37"/>
  <c r="AM36" i="37" s="1"/>
  <c r="AG36" i="37"/>
  <c r="AL38" i="61"/>
  <c r="AM38" i="61" s="1"/>
  <c r="AG38" i="61"/>
  <c r="AL38" i="10"/>
  <c r="AM38" i="10" s="1"/>
  <c r="AG38" i="10"/>
  <c r="AL38" i="7"/>
  <c r="AM38" i="7" s="1"/>
  <c r="AG38" i="7"/>
  <c r="AL38" i="19"/>
  <c r="AM38" i="19" s="1"/>
  <c r="AG38" i="19"/>
  <c r="AL38" i="33"/>
  <c r="AM38" i="33" s="1"/>
  <c r="AG38" i="33"/>
  <c r="AL38" i="29"/>
  <c r="AM38" i="29" s="1"/>
  <c r="AG38" i="29"/>
  <c r="AL38" i="25"/>
  <c r="AM38" i="25" s="1"/>
  <c r="AG38" i="25"/>
  <c r="AL38" i="57"/>
  <c r="AM38" i="57" s="1"/>
  <c r="AG38" i="57"/>
  <c r="AL38" i="53"/>
  <c r="AM38" i="53" s="1"/>
  <c r="AG38" i="53"/>
  <c r="AL38" i="49"/>
  <c r="AM38" i="49" s="1"/>
  <c r="AG38" i="49"/>
  <c r="AL38" i="45"/>
  <c r="AM38" i="45" s="1"/>
  <c r="AG38" i="45"/>
  <c r="AL38" i="41"/>
  <c r="AM38" i="41" s="1"/>
  <c r="AG38" i="41"/>
  <c r="AL38" i="37"/>
  <c r="AM38" i="37" s="1"/>
  <c r="AG38" i="37"/>
  <c r="AL39" i="60"/>
  <c r="AM39" i="60" s="1"/>
  <c r="AG39" i="60"/>
  <c r="AL39" i="58"/>
  <c r="AM39" i="58" s="1"/>
  <c r="AG39" i="58"/>
  <c r="AL39" i="11"/>
  <c r="AM39" i="11" s="1"/>
  <c r="AG39" i="11"/>
  <c r="AL39" i="8"/>
  <c r="AM39" i="8" s="1"/>
  <c r="AG39" i="8"/>
  <c r="AL39" i="1"/>
  <c r="AM39" i="1" s="1"/>
  <c r="AG39" i="1"/>
  <c r="AL39" i="20"/>
  <c r="AM39" i="20" s="1"/>
  <c r="AG39" i="20"/>
  <c r="AL39" i="18"/>
  <c r="AM39" i="18" s="1"/>
  <c r="AG39" i="18"/>
  <c r="AL39" i="16"/>
  <c r="AM39" i="16" s="1"/>
  <c r="AG39" i="16"/>
  <c r="AL39" i="32"/>
  <c r="AM39" i="32" s="1"/>
  <c r="AG39" i="32"/>
  <c r="AL39" i="30"/>
  <c r="AM39" i="30" s="1"/>
  <c r="AG39" i="30"/>
  <c r="AL39" i="28"/>
  <c r="AM39" i="28" s="1"/>
  <c r="AG39" i="28"/>
  <c r="AL39" i="26"/>
  <c r="AM39" i="26" s="1"/>
  <c r="AG39" i="26"/>
  <c r="AL39" i="24"/>
  <c r="AM39" i="24" s="1"/>
  <c r="AG39" i="24"/>
  <c r="AL39" i="22"/>
  <c r="AM39" i="22" s="1"/>
  <c r="AG39" i="22"/>
  <c r="AL39" i="56"/>
  <c r="AM39" i="56" s="1"/>
  <c r="AG39" i="56"/>
  <c r="AL39" i="54"/>
  <c r="AM39" i="54" s="1"/>
  <c r="AG39" i="54"/>
  <c r="AL39" i="52"/>
  <c r="AM39" i="52" s="1"/>
  <c r="AG39" i="52"/>
  <c r="AL39" i="50"/>
  <c r="AM39" i="50" s="1"/>
  <c r="AG39" i="50"/>
  <c r="AL39" i="48"/>
  <c r="AM39" i="48" s="1"/>
  <c r="AG39" i="48"/>
  <c r="AL39" i="46"/>
  <c r="AM39" i="46" s="1"/>
  <c r="AG39" i="46"/>
  <c r="AL39" i="44"/>
  <c r="AM39" i="44" s="1"/>
  <c r="AG39" i="44"/>
  <c r="AL39" i="42"/>
  <c r="AM39" i="42" s="1"/>
  <c r="AG39" i="42"/>
  <c r="AL39" i="40"/>
  <c r="AM39" i="40" s="1"/>
  <c r="AG39" i="40"/>
  <c r="AL39" i="38"/>
  <c r="AM39" i="38" s="1"/>
  <c r="AG39" i="38"/>
  <c r="AL39" i="36"/>
  <c r="AM39" i="36" s="1"/>
  <c r="AG39" i="36"/>
  <c r="AE42" i="34"/>
  <c r="AE44" i="34" s="1"/>
  <c r="AM25" i="34"/>
  <c r="AM21" i="34"/>
  <c r="AM24" i="34"/>
  <c r="AG24" i="34"/>
  <c r="AJ17" i="34"/>
  <c r="AM16" i="34"/>
  <c r="AJ30" i="34"/>
  <c r="AG19" i="11"/>
  <c r="AG19" i="1"/>
  <c r="AG19" i="32"/>
  <c r="AG19" i="24"/>
  <c r="AG19" i="56"/>
  <c r="AG19" i="44"/>
  <c r="AG19" i="40"/>
  <c r="AG19" i="61"/>
  <c r="AG19" i="10"/>
  <c r="AG19" i="7"/>
  <c r="AG19" i="19"/>
  <c r="AG19" i="33"/>
  <c r="AG19" i="29"/>
  <c r="AG19" i="25"/>
  <c r="AG19" i="57"/>
  <c r="AG19" i="53"/>
  <c r="AG19" i="49"/>
  <c r="AG19" i="45"/>
  <c r="AG19" i="41"/>
  <c r="AG19" i="37"/>
  <c r="AG19" i="58"/>
  <c r="AG19" i="8"/>
  <c r="AG19" i="20"/>
  <c r="AG19" i="16"/>
  <c r="AG19" i="30"/>
  <c r="AG19" i="26"/>
  <c r="AG19" i="22"/>
  <c r="AG19" i="54"/>
  <c r="AG19" i="50"/>
  <c r="AG19" i="46"/>
  <c r="AG19" i="42"/>
  <c r="AG19" i="38"/>
  <c r="AG19" i="60"/>
  <c r="AG19" i="18"/>
  <c r="AG19" i="28"/>
  <c r="AG19" i="52"/>
  <c r="AG19" i="48"/>
  <c r="AG19" i="36"/>
  <c r="AG19" i="59"/>
  <c r="AG19" i="9"/>
  <c r="AG19" i="21"/>
  <c r="AG19" i="17"/>
  <c r="AG19" i="31"/>
  <c r="AG19" i="27"/>
  <c r="AG19" i="23"/>
  <c r="AG19" i="55"/>
  <c r="AG19" i="51"/>
  <c r="AG19" i="47"/>
  <c r="AG19" i="43"/>
  <c r="AG19" i="39"/>
  <c r="AG19" i="35"/>
  <c r="AG23" i="60"/>
  <c r="AG23" i="11"/>
  <c r="AG23" i="1"/>
  <c r="AG23" i="18"/>
  <c r="AG23" i="32"/>
  <c r="AG23" i="28"/>
  <c r="AG23" i="24"/>
  <c r="AG23" i="56"/>
  <c r="AG23" i="52"/>
  <c r="AG23" i="48"/>
  <c r="AG23" i="44"/>
  <c r="AG23" i="40"/>
  <c r="AG23" i="36"/>
  <c r="AG23" i="61"/>
  <c r="AG23" i="10"/>
  <c r="AG23" i="7"/>
  <c r="AG23" i="19"/>
  <c r="AG23" i="33"/>
  <c r="AG23" i="29"/>
  <c r="AG23" i="25"/>
  <c r="AG23" i="57"/>
  <c r="AG23" i="53"/>
  <c r="AG23" i="49"/>
  <c r="AG23" i="45"/>
  <c r="AG23" i="41"/>
  <c r="AG23" i="37"/>
  <c r="AG23" i="58"/>
  <c r="AG23" i="8"/>
  <c r="AG23" i="20"/>
  <c r="AG23" i="16"/>
  <c r="AG23" i="30"/>
  <c r="AG23" i="26"/>
  <c r="AG23" i="22"/>
  <c r="AG23" i="54"/>
  <c r="AG23" i="50"/>
  <c r="AG23" i="46"/>
  <c r="AG23" i="42"/>
  <c r="AG23" i="38"/>
  <c r="AG23" i="59"/>
  <c r="AG23" i="9"/>
  <c r="AG23" i="21"/>
  <c r="AG23" i="17"/>
  <c r="AG23" i="31"/>
  <c r="AG23" i="27"/>
  <c r="AG23" i="23"/>
  <c r="AG23" i="55"/>
  <c r="AG23" i="51"/>
  <c r="AG23" i="47"/>
  <c r="AG23" i="43"/>
  <c r="AG23" i="39"/>
  <c r="AG23" i="35"/>
  <c r="AG26" i="59"/>
  <c r="AG26" i="9"/>
  <c r="AG26" i="21"/>
  <c r="AG26" i="17"/>
  <c r="AG26" i="31"/>
  <c r="AG26" i="27"/>
  <c r="AG26" i="23"/>
  <c r="AG26" i="55"/>
  <c r="AG26" i="51"/>
  <c r="AG26" i="47"/>
  <c r="AG26" i="43"/>
  <c r="AG26" i="39"/>
  <c r="AG26" i="35"/>
  <c r="AG26" i="60"/>
  <c r="AG26" i="11"/>
  <c r="AG26" i="1"/>
  <c r="AG26" i="18"/>
  <c r="AG26" i="32"/>
  <c r="AG26" i="28"/>
  <c r="AG26" i="24"/>
  <c r="AG26" i="56"/>
  <c r="AG26" i="52"/>
  <c r="AG26" i="48"/>
  <c r="AG26" i="44"/>
  <c r="AG26" i="40"/>
  <c r="AG26" i="36"/>
  <c r="AG26" i="61"/>
  <c r="AG26" i="10"/>
  <c r="AG26" i="7"/>
  <c r="AG26" i="19"/>
  <c r="AG26" i="33"/>
  <c r="AG26" i="29"/>
  <c r="AG26" i="25"/>
  <c r="AG26" i="57"/>
  <c r="AG26" i="53"/>
  <c r="AG26" i="49"/>
  <c r="AG26" i="45"/>
  <c r="AG26" i="41"/>
  <c r="AG26" i="37"/>
  <c r="AG26" i="58"/>
  <c r="AG26" i="8"/>
  <c r="AG26" i="20"/>
  <c r="AG26" i="16"/>
  <c r="AG26" i="30"/>
  <c r="AG26" i="26"/>
  <c r="AG26" i="22"/>
  <c r="AG26" i="54"/>
  <c r="AG26" i="50"/>
  <c r="AG26" i="46"/>
  <c r="AG26" i="42"/>
  <c r="AG26" i="38"/>
  <c r="AG29" i="61"/>
  <c r="AG29" i="10"/>
  <c r="AG29" i="7"/>
  <c r="AG29" i="19"/>
  <c r="AG29" i="33"/>
  <c r="AG29" i="29"/>
  <c r="AG29" i="25"/>
  <c r="AG29" i="57"/>
  <c r="AG29" i="53"/>
  <c r="AG29" i="49"/>
  <c r="AG29" i="45"/>
  <c r="AG29" i="41"/>
  <c r="AG29" i="37"/>
  <c r="AG29" i="58"/>
  <c r="AG29" i="8"/>
  <c r="AG29" i="20"/>
  <c r="AG29" i="16"/>
  <c r="AG29" i="30"/>
  <c r="AG29" i="26"/>
  <c r="AG29" i="22"/>
  <c r="AG29" i="54"/>
  <c r="AG29" i="50"/>
  <c r="AG29" i="46"/>
  <c r="AG29" i="42"/>
  <c r="AG29" i="38"/>
  <c r="AG29" i="60"/>
  <c r="AG29" i="11"/>
  <c r="AG29" i="1"/>
  <c r="AG29" i="18"/>
  <c r="AG29" i="32"/>
  <c r="AG29" i="28"/>
  <c r="AG29" i="24"/>
  <c r="AG29" i="56"/>
  <c r="AG29" i="52"/>
  <c r="AG29" i="48"/>
  <c r="AG29" i="44"/>
  <c r="AG29" i="40"/>
  <c r="AG29" i="36"/>
  <c r="AG29" i="59"/>
  <c r="AG29" i="9"/>
  <c r="AG29" i="21"/>
  <c r="AG29" i="17"/>
  <c r="AG29" i="31"/>
  <c r="AG29" i="27"/>
  <c r="AG29" i="23"/>
  <c r="AG29" i="55"/>
  <c r="AG29" i="51"/>
  <c r="AG29" i="47"/>
  <c r="AG29" i="43"/>
  <c r="AG29" i="39"/>
  <c r="AG29" i="35"/>
  <c r="AG14" i="61"/>
  <c r="AG12" i="58"/>
  <c r="AG14" i="9"/>
  <c r="AG14" i="7"/>
  <c r="AG12" i="20"/>
  <c r="AG14" i="17"/>
  <c r="AG14" i="33"/>
  <c r="AG14" i="31"/>
  <c r="AG12" i="28"/>
  <c r="AG12" i="26"/>
  <c r="AG12" i="22"/>
  <c r="AG14" i="53"/>
  <c r="AG14" i="51"/>
  <c r="AG14" i="49"/>
  <c r="AG14" i="47"/>
  <c r="AG14" i="45"/>
  <c r="AG12" i="44"/>
  <c r="AG12" i="42"/>
  <c r="AG12" i="40"/>
  <c r="AG14" i="37"/>
  <c r="AG14" i="35"/>
  <c r="AG13" i="61"/>
  <c r="AG15" i="60"/>
  <c r="AG11" i="60"/>
  <c r="AG13" i="59"/>
  <c r="AG15" i="58"/>
  <c r="AG11" i="58"/>
  <c r="AG13" i="10"/>
  <c r="AG15" i="11"/>
  <c r="AG11" i="11"/>
  <c r="AG13" i="9"/>
  <c r="AG15" i="8"/>
  <c r="AG11" i="8"/>
  <c r="AG13" i="7"/>
  <c r="AG15" i="1"/>
  <c r="AG11" i="1"/>
  <c r="AG13" i="21"/>
  <c r="AG15" i="20"/>
  <c r="AG11" i="20"/>
  <c r="AG13" i="19"/>
  <c r="AG15" i="18"/>
  <c r="AG11" i="18"/>
  <c r="AG13" i="17"/>
  <c r="AG15" i="16"/>
  <c r="AG13" i="33"/>
  <c r="AG15" i="32"/>
  <c r="AG11" i="32"/>
  <c r="AG13" i="31"/>
  <c r="AG15" i="30"/>
  <c r="AG11" i="30"/>
  <c r="AG13" i="29"/>
  <c r="AG15" i="28"/>
  <c r="AG11" i="28"/>
  <c r="AG13" i="27"/>
  <c r="AG15" i="26"/>
  <c r="AG11" i="26"/>
  <c r="AG13" i="25"/>
  <c r="AG15" i="24"/>
  <c r="AG11" i="24"/>
  <c r="AG13" i="23"/>
  <c r="AG15" i="22"/>
  <c r="AG11" i="22"/>
  <c r="AG13" i="57"/>
  <c r="AG15" i="56"/>
  <c r="AG11" i="56"/>
  <c r="AG13" i="55"/>
  <c r="AG15" i="54"/>
  <c r="AG11" i="54"/>
  <c r="AG13" i="53"/>
  <c r="AG15" i="52"/>
  <c r="AG11" i="52"/>
  <c r="AG13" i="51"/>
  <c r="AG15" i="50"/>
  <c r="AG11" i="50"/>
  <c r="AG13" i="49"/>
  <c r="AG15" i="48"/>
  <c r="AG11" i="48"/>
  <c r="AG13" i="47"/>
  <c r="AG15" i="46"/>
  <c r="AG11" i="46"/>
  <c r="AG13" i="45"/>
  <c r="AG15" i="44"/>
  <c r="AG11" i="44"/>
  <c r="AG13" i="43"/>
  <c r="AG15" i="42"/>
  <c r="AG11" i="42"/>
  <c r="AG13" i="41"/>
  <c r="AG15" i="40"/>
  <c r="AG11" i="40"/>
  <c r="AG13" i="39"/>
  <c r="AG15" i="38"/>
  <c r="AG11" i="38"/>
  <c r="AG13" i="37"/>
  <c r="AG15" i="36"/>
  <c r="AG11" i="36"/>
  <c r="AG13" i="35"/>
  <c r="AG12" i="60"/>
  <c r="AG12" i="11"/>
  <c r="AG12" i="1"/>
  <c r="AG12" i="18"/>
  <c r="AG12" i="32"/>
  <c r="AG14" i="29"/>
  <c r="AG12" i="24"/>
  <c r="AG14" i="57"/>
  <c r="AG12" i="61"/>
  <c r="AG14" i="60"/>
  <c r="AG12" i="59"/>
  <c r="AG14" i="58"/>
  <c r="AG12" i="10"/>
  <c r="AG14" i="11"/>
  <c r="AG12" i="9"/>
  <c r="AG14" i="8"/>
  <c r="AG12" i="7"/>
  <c r="AG14" i="1"/>
  <c r="AG12" i="21"/>
  <c r="AG14" i="20"/>
  <c r="AG12" i="19"/>
  <c r="AG14" i="18"/>
  <c r="AG12" i="17"/>
  <c r="AG14" i="16"/>
  <c r="AG12" i="33"/>
  <c r="AG14" i="32"/>
  <c r="AG12" i="31"/>
  <c r="AG14" i="30"/>
  <c r="AG12" i="29"/>
  <c r="AG14" i="28"/>
  <c r="AG12" i="27"/>
  <c r="AG14" i="26"/>
  <c r="AG12" i="25"/>
  <c r="AG14" i="24"/>
  <c r="AG12" i="23"/>
  <c r="AG14" i="22"/>
  <c r="AG12" i="57"/>
  <c r="AG14" i="56"/>
  <c r="AG14" i="54"/>
  <c r="AG12" i="53"/>
  <c r="AG14" i="52"/>
  <c r="AG12" i="51"/>
  <c r="AG14" i="50"/>
  <c r="AG12" i="49"/>
  <c r="AG14" i="48"/>
  <c r="AG12" i="47"/>
  <c r="AG14" i="46"/>
  <c r="AG12" i="45"/>
  <c r="AG14" i="44"/>
  <c r="AG12" i="43"/>
  <c r="AG14" i="42"/>
  <c r="AG12" i="41"/>
  <c r="AG14" i="40"/>
  <c r="AG12" i="39"/>
  <c r="AG14" i="38"/>
  <c r="AG12" i="37"/>
  <c r="AG14" i="36"/>
  <c r="AG14" i="59"/>
  <c r="AG14" i="10"/>
  <c r="AG12" i="8"/>
  <c r="AG14" i="21"/>
  <c r="AG14" i="19"/>
  <c r="AG12" i="16"/>
  <c r="AG12" i="30"/>
  <c r="AG14" i="27"/>
  <c r="AG14" i="25"/>
  <c r="AG14" i="23"/>
  <c r="AG12" i="56"/>
  <c r="AG12" i="54"/>
  <c r="AG12" i="52"/>
  <c r="AG12" i="50"/>
  <c r="AG12" i="48"/>
  <c r="AG12" i="46"/>
  <c r="AG14" i="43"/>
  <c r="AG14" i="41"/>
  <c r="AG14" i="39"/>
  <c r="AG12" i="38"/>
  <c r="AG12" i="36"/>
  <c r="AG15" i="61"/>
  <c r="AG11" i="61"/>
  <c r="AG13" i="60"/>
  <c r="AG15" i="59"/>
  <c r="AG11" i="59"/>
  <c r="AG13" i="58"/>
  <c r="AG15" i="10"/>
  <c r="AG11" i="10"/>
  <c r="AG13" i="11"/>
  <c r="AG15" i="9"/>
  <c r="AG11" i="9"/>
  <c r="AG13" i="8"/>
  <c r="AG15" i="7"/>
  <c r="AG11" i="7"/>
  <c r="AG13" i="1"/>
  <c r="AG15" i="21"/>
  <c r="AG11" i="21"/>
  <c r="AG13" i="20"/>
  <c r="AG15" i="19"/>
  <c r="AG11" i="19"/>
  <c r="AG13" i="18"/>
  <c r="AG15" i="17"/>
  <c r="AG11" i="17"/>
  <c r="AG13" i="16"/>
  <c r="AG15" i="33"/>
  <c r="AG11" i="33"/>
  <c r="AG13" i="32"/>
  <c r="AG15" i="31"/>
  <c r="AG11" i="31"/>
  <c r="AG13" i="30"/>
  <c r="AG15" i="29"/>
  <c r="AG11" i="29"/>
  <c r="AG13" i="28"/>
  <c r="AG15" i="27"/>
  <c r="AG11" i="27"/>
  <c r="AG13" i="26"/>
  <c r="AG15" i="25"/>
  <c r="AG11" i="25"/>
  <c r="AG13" i="24"/>
  <c r="AG15" i="23"/>
  <c r="AG11" i="23"/>
  <c r="AG13" i="22"/>
  <c r="AG15" i="57"/>
  <c r="AG11" i="57"/>
  <c r="AG13" i="56"/>
  <c r="AG15" i="55"/>
  <c r="AG11" i="55"/>
  <c r="AG13" i="54"/>
  <c r="AG15" i="53"/>
  <c r="AG11" i="53"/>
  <c r="AG13" i="52"/>
  <c r="AG15" i="51"/>
  <c r="AG11" i="51"/>
  <c r="AG13" i="50"/>
  <c r="AG15" i="49"/>
  <c r="AG11" i="49"/>
  <c r="AG13" i="48"/>
  <c r="AG15" i="47"/>
  <c r="AG11" i="47"/>
  <c r="AG13" i="46"/>
  <c r="AG15" i="45"/>
  <c r="AG11" i="45"/>
  <c r="AG13" i="44"/>
  <c r="AG15" i="43"/>
  <c r="AG11" i="43"/>
  <c r="AG13" i="42"/>
  <c r="AG15" i="41"/>
  <c r="AG11" i="41"/>
  <c r="AG13" i="40"/>
  <c r="AG15" i="39"/>
  <c r="AG11" i="39"/>
  <c r="AG13" i="38"/>
  <c r="AG15" i="37"/>
  <c r="AG11" i="37"/>
  <c r="AG13" i="36"/>
  <c r="G42" i="34"/>
  <c r="G44" i="34" s="1"/>
  <c r="F42" i="61"/>
  <c r="F44" i="61" s="1"/>
  <c r="G42" i="8"/>
  <c r="G44" i="8" s="1"/>
  <c r="G42" i="32"/>
  <c r="G44" i="32" s="1"/>
  <c r="G42" i="26"/>
  <c r="G44" i="26" s="1"/>
  <c r="F42" i="25"/>
  <c r="F44" i="25" s="1"/>
  <c r="F42" i="50"/>
  <c r="F44" i="50" s="1"/>
  <c r="G42" i="42"/>
  <c r="G44" i="42" s="1"/>
  <c r="N42" i="35"/>
  <c r="N44" i="35" s="1"/>
  <c r="G42" i="16"/>
  <c r="G44" i="16" s="1"/>
  <c r="G42" i="54"/>
  <c r="G44" i="54" s="1"/>
  <c r="G42" i="52"/>
  <c r="G44" i="52" s="1"/>
  <c r="G42" i="44"/>
  <c r="G44" i="44" s="1"/>
  <c r="G42" i="36"/>
  <c r="G44" i="36" s="1"/>
  <c r="J42" i="35"/>
  <c r="J44" i="35" s="1"/>
  <c r="G42" i="60"/>
  <c r="G44" i="60" s="1"/>
  <c r="G42" i="58"/>
  <c r="G44" i="58" s="1"/>
  <c r="G42" i="20"/>
  <c r="G44" i="20" s="1"/>
  <c r="G42" i="18"/>
  <c r="G44" i="18" s="1"/>
  <c r="G42" i="28"/>
  <c r="G44" i="28" s="1"/>
  <c r="F42" i="27"/>
  <c r="F44" i="27" s="1"/>
  <c r="G42" i="24"/>
  <c r="G44" i="24" s="1"/>
  <c r="G42" i="22"/>
  <c r="G44" i="22" s="1"/>
  <c r="G42" i="56"/>
  <c r="G44" i="56" s="1"/>
  <c r="G42" i="46"/>
  <c r="G44" i="46" s="1"/>
  <c r="G42" i="38"/>
  <c r="G44" i="38" s="1"/>
  <c r="R42" i="59"/>
  <c r="R44" i="59" s="1"/>
  <c r="G42" i="11"/>
  <c r="G44" i="11" s="1"/>
  <c r="G42" i="1"/>
  <c r="G44" i="1" s="1"/>
  <c r="G42" i="30"/>
  <c r="G44" i="30" s="1"/>
  <c r="G42" i="50"/>
  <c r="G44" i="50" s="1"/>
  <c r="G42" i="48"/>
  <c r="G44" i="48" s="1"/>
  <c r="G42" i="40"/>
  <c r="G44" i="40" s="1"/>
  <c r="R42" i="34"/>
  <c r="R44" i="34" s="1"/>
  <c r="Z42" i="16"/>
  <c r="Z44" i="16" s="1"/>
  <c r="R42" i="35"/>
  <c r="R44" i="35" s="1"/>
  <c r="Z42" i="35"/>
  <c r="Z44" i="35" s="1"/>
  <c r="AD42" i="9"/>
  <c r="AD44" i="9" s="1"/>
  <c r="AD42" i="1"/>
  <c r="AD44" i="1" s="1"/>
  <c r="Z42" i="30"/>
  <c r="Z44" i="30" s="1"/>
  <c r="AD42" i="18"/>
  <c r="AD44" i="18" s="1"/>
  <c r="Z42" i="32"/>
  <c r="Z44" i="32" s="1"/>
  <c r="AD42" i="11"/>
  <c r="AD44" i="11" s="1"/>
  <c r="AD42" i="21"/>
  <c r="AD44" i="21" s="1"/>
  <c r="AD42" i="32"/>
  <c r="AD44" i="32" s="1"/>
  <c r="AD42" i="7"/>
  <c r="AD44" i="7" s="1"/>
  <c r="AD42" i="19"/>
  <c r="AD44" i="19" s="1"/>
  <c r="AD42" i="33"/>
  <c r="AD44" i="33" s="1"/>
  <c r="AD42" i="8"/>
  <c r="AD44" i="8" s="1"/>
  <c r="AD42" i="20"/>
  <c r="AD44" i="20" s="1"/>
  <c r="AD42" i="16"/>
  <c r="AD44" i="16" s="1"/>
  <c r="AD42" i="30"/>
  <c r="AD44" i="30" s="1"/>
  <c r="AD42" i="17"/>
  <c r="AD44" i="17" s="1"/>
  <c r="AD42" i="31"/>
  <c r="AD44" i="31" s="1"/>
  <c r="D30" i="36"/>
  <c r="L30" i="34"/>
  <c r="L37" i="34"/>
  <c r="L41" i="34"/>
  <c r="AP10" i="34"/>
  <c r="AB30" i="61"/>
  <c r="AB37" i="61"/>
  <c r="AB41" i="61"/>
  <c r="AC30" i="61"/>
  <c r="AC37" i="61"/>
  <c r="AC41" i="61"/>
  <c r="X30" i="61"/>
  <c r="X37" i="61"/>
  <c r="X41" i="61"/>
  <c r="Y30" i="61"/>
  <c r="Y37" i="61"/>
  <c r="Y41" i="61"/>
  <c r="T30" i="61"/>
  <c r="T37" i="61"/>
  <c r="T41" i="61"/>
  <c r="U30" i="61"/>
  <c r="U37" i="61"/>
  <c r="U41" i="61"/>
  <c r="P30" i="61"/>
  <c r="P37" i="61"/>
  <c r="P41" i="61"/>
  <c r="Q30" i="61"/>
  <c r="Q37" i="61"/>
  <c r="Q41" i="61"/>
  <c r="L30" i="61"/>
  <c r="L37" i="61"/>
  <c r="L41" i="61"/>
  <c r="M30" i="61"/>
  <c r="M37" i="61"/>
  <c r="M41" i="61"/>
  <c r="H30" i="61"/>
  <c r="H37" i="61"/>
  <c r="H41" i="61"/>
  <c r="I30" i="61"/>
  <c r="I37" i="61"/>
  <c r="I41" i="61"/>
  <c r="D30" i="61"/>
  <c r="D37" i="61"/>
  <c r="D41" i="61"/>
  <c r="E30" i="61"/>
  <c r="E37" i="61"/>
  <c r="E41" i="61"/>
  <c r="AB30" i="60"/>
  <c r="AB37" i="60"/>
  <c r="AB41" i="60"/>
  <c r="AC30" i="60"/>
  <c r="AC37" i="60"/>
  <c r="AC41" i="60"/>
  <c r="X30" i="60"/>
  <c r="X37" i="60"/>
  <c r="X41" i="60"/>
  <c r="Y30" i="60"/>
  <c r="Y37" i="60"/>
  <c r="Y41" i="60"/>
  <c r="T30" i="60"/>
  <c r="T37" i="60"/>
  <c r="T41" i="60"/>
  <c r="U30" i="60"/>
  <c r="U37" i="60"/>
  <c r="U41" i="60"/>
  <c r="P30" i="60"/>
  <c r="P37" i="60"/>
  <c r="P41" i="60"/>
  <c r="Q30" i="60"/>
  <c r="Q37" i="60"/>
  <c r="Q41" i="60"/>
  <c r="L30" i="60"/>
  <c r="L37" i="60"/>
  <c r="L41" i="60"/>
  <c r="M30" i="60"/>
  <c r="M37" i="60"/>
  <c r="M41" i="60"/>
  <c r="H30" i="60"/>
  <c r="H37" i="60"/>
  <c r="H41" i="60"/>
  <c r="I30" i="60"/>
  <c r="I37" i="60"/>
  <c r="I41" i="60"/>
  <c r="D30" i="60"/>
  <c r="D37" i="60"/>
  <c r="D41" i="60"/>
  <c r="E30" i="60"/>
  <c r="E37" i="60"/>
  <c r="E41" i="60"/>
  <c r="AB30" i="59"/>
  <c r="AB37" i="59"/>
  <c r="AB41" i="59"/>
  <c r="AC30" i="59"/>
  <c r="AC37" i="59"/>
  <c r="AC41" i="59"/>
  <c r="X30" i="59"/>
  <c r="X37" i="59"/>
  <c r="X41" i="59"/>
  <c r="Y30" i="59"/>
  <c r="Y37" i="59"/>
  <c r="Y41" i="59"/>
  <c r="T30" i="59"/>
  <c r="T37" i="59"/>
  <c r="T41" i="59"/>
  <c r="U30" i="59"/>
  <c r="U37" i="59"/>
  <c r="U41" i="59"/>
  <c r="P30" i="59"/>
  <c r="P37" i="59"/>
  <c r="P41" i="59"/>
  <c r="Q30" i="59"/>
  <c r="Q37" i="59"/>
  <c r="Q41" i="59"/>
  <c r="L30" i="59"/>
  <c r="L37" i="59"/>
  <c r="L41" i="59"/>
  <c r="M30" i="59"/>
  <c r="M37" i="59"/>
  <c r="M41" i="59"/>
  <c r="H30" i="59"/>
  <c r="H37" i="59"/>
  <c r="H41" i="59"/>
  <c r="I30" i="59"/>
  <c r="I37" i="59"/>
  <c r="I41" i="59"/>
  <c r="D30" i="59"/>
  <c r="D37" i="59"/>
  <c r="D41" i="59"/>
  <c r="E30" i="59"/>
  <c r="E37" i="59"/>
  <c r="E41" i="59"/>
  <c r="AB30" i="58"/>
  <c r="AB37" i="58"/>
  <c r="AB41" i="58"/>
  <c r="AC30" i="58"/>
  <c r="AC37" i="58"/>
  <c r="AC41" i="58"/>
  <c r="X30" i="58"/>
  <c r="X37" i="58"/>
  <c r="X41" i="58"/>
  <c r="Y30" i="58"/>
  <c r="Y37" i="58"/>
  <c r="Y41" i="58"/>
  <c r="T30" i="58"/>
  <c r="T37" i="58"/>
  <c r="T41" i="58"/>
  <c r="U30" i="58"/>
  <c r="U37" i="58"/>
  <c r="U41" i="58"/>
  <c r="P30" i="58"/>
  <c r="P37" i="58"/>
  <c r="P41" i="58"/>
  <c r="Q30" i="58"/>
  <c r="Q37" i="58"/>
  <c r="Q41" i="58"/>
  <c r="L30" i="58"/>
  <c r="L37" i="58"/>
  <c r="L41" i="58"/>
  <c r="M30" i="58"/>
  <c r="M37" i="58"/>
  <c r="M41" i="58"/>
  <c r="H30" i="58"/>
  <c r="H37" i="58"/>
  <c r="H41" i="58"/>
  <c r="I30" i="58"/>
  <c r="I37" i="58"/>
  <c r="I41" i="58"/>
  <c r="D30" i="58"/>
  <c r="AF30" i="58" s="1"/>
  <c r="D37" i="58"/>
  <c r="D41" i="58"/>
  <c r="E30" i="58"/>
  <c r="E37" i="58"/>
  <c r="E41" i="58"/>
  <c r="AB30" i="10"/>
  <c r="AB37" i="10"/>
  <c r="AB41" i="10"/>
  <c r="AC30" i="10"/>
  <c r="AC37" i="10"/>
  <c r="AC41" i="10"/>
  <c r="X30" i="10"/>
  <c r="X37" i="10"/>
  <c r="X41" i="10"/>
  <c r="Y30" i="10"/>
  <c r="Y37" i="10"/>
  <c r="Y41" i="10"/>
  <c r="T30" i="10"/>
  <c r="T37" i="10"/>
  <c r="T41" i="10"/>
  <c r="U30" i="10"/>
  <c r="U37" i="10"/>
  <c r="U41" i="10"/>
  <c r="P30" i="10"/>
  <c r="P37" i="10"/>
  <c r="P41" i="10"/>
  <c r="Q30" i="10"/>
  <c r="Q37" i="10"/>
  <c r="Q41" i="10"/>
  <c r="L30" i="10"/>
  <c r="L37" i="10"/>
  <c r="L41" i="10"/>
  <c r="M30" i="10"/>
  <c r="M37" i="10"/>
  <c r="M41" i="10"/>
  <c r="H30" i="10"/>
  <c r="H37" i="10"/>
  <c r="H41" i="10"/>
  <c r="I30" i="10"/>
  <c r="I37" i="10"/>
  <c r="I41" i="10"/>
  <c r="D30" i="10"/>
  <c r="AF30" i="10" s="1"/>
  <c r="D37" i="10"/>
  <c r="D41" i="10"/>
  <c r="E30" i="10"/>
  <c r="E37" i="10"/>
  <c r="E41" i="10"/>
  <c r="AB30" i="11"/>
  <c r="AB37" i="11"/>
  <c r="AB41" i="11"/>
  <c r="AC30" i="11"/>
  <c r="AC37" i="11"/>
  <c r="AC41" i="11"/>
  <c r="X30" i="11"/>
  <c r="X37" i="11"/>
  <c r="X41" i="11"/>
  <c r="Y30" i="11"/>
  <c r="Y37" i="11"/>
  <c r="Y41" i="11"/>
  <c r="T30" i="11"/>
  <c r="T37" i="11"/>
  <c r="T41" i="11"/>
  <c r="U30" i="11"/>
  <c r="U37" i="11"/>
  <c r="U41" i="11"/>
  <c r="P30" i="11"/>
  <c r="P37" i="11"/>
  <c r="P41" i="11"/>
  <c r="Q30" i="11"/>
  <c r="Q37" i="11"/>
  <c r="Q41" i="11"/>
  <c r="L30" i="11"/>
  <c r="L37" i="11"/>
  <c r="L41" i="11"/>
  <c r="M30" i="11"/>
  <c r="M37" i="11"/>
  <c r="M41" i="11"/>
  <c r="H30" i="11"/>
  <c r="H37" i="11"/>
  <c r="H41" i="11"/>
  <c r="I30" i="11"/>
  <c r="I37" i="11"/>
  <c r="I41" i="11"/>
  <c r="D30" i="11"/>
  <c r="D37" i="11"/>
  <c r="D41" i="11"/>
  <c r="E30" i="11"/>
  <c r="E37" i="11"/>
  <c r="E41" i="11"/>
  <c r="AB30" i="9"/>
  <c r="AB37" i="9"/>
  <c r="AB41" i="9"/>
  <c r="AC30" i="9"/>
  <c r="AC37" i="9"/>
  <c r="AC41" i="9"/>
  <c r="X30" i="9"/>
  <c r="X37" i="9"/>
  <c r="X41" i="9"/>
  <c r="Y30" i="9"/>
  <c r="Y37" i="9"/>
  <c r="Y41" i="9"/>
  <c r="T30" i="9"/>
  <c r="T37" i="9"/>
  <c r="T41" i="9"/>
  <c r="U30" i="9"/>
  <c r="U37" i="9"/>
  <c r="U41" i="9"/>
  <c r="P30" i="9"/>
  <c r="P37" i="9"/>
  <c r="P41" i="9"/>
  <c r="Q30" i="9"/>
  <c r="Q37" i="9"/>
  <c r="Q41" i="9"/>
  <c r="L30" i="9"/>
  <c r="L37" i="9"/>
  <c r="L41" i="9"/>
  <c r="M30" i="9"/>
  <c r="M37" i="9"/>
  <c r="M41" i="9"/>
  <c r="H30" i="9"/>
  <c r="H37" i="9"/>
  <c r="H41" i="9"/>
  <c r="I30" i="9"/>
  <c r="I37" i="9"/>
  <c r="I41" i="9"/>
  <c r="D30" i="9"/>
  <c r="D37" i="9"/>
  <c r="D41" i="9"/>
  <c r="E30" i="9"/>
  <c r="E37" i="9"/>
  <c r="E41" i="9"/>
  <c r="AB30" i="8"/>
  <c r="AB37" i="8"/>
  <c r="AB41" i="8"/>
  <c r="AC30" i="8"/>
  <c r="AC37" i="8"/>
  <c r="AC41" i="8"/>
  <c r="X30" i="8"/>
  <c r="X37" i="8"/>
  <c r="X41" i="8"/>
  <c r="Y30" i="8"/>
  <c r="Y37" i="8"/>
  <c r="Y41" i="8"/>
  <c r="T30" i="8"/>
  <c r="T37" i="8"/>
  <c r="T41" i="8"/>
  <c r="U30" i="8"/>
  <c r="U37" i="8"/>
  <c r="U41" i="8"/>
  <c r="P30" i="8"/>
  <c r="P37" i="8"/>
  <c r="P41" i="8"/>
  <c r="Q30" i="8"/>
  <c r="Q37" i="8"/>
  <c r="Q41" i="8"/>
  <c r="L30" i="8"/>
  <c r="L37" i="8"/>
  <c r="L41" i="8"/>
  <c r="M30" i="8"/>
  <c r="M37" i="8"/>
  <c r="M41" i="8"/>
  <c r="H30" i="8"/>
  <c r="H37" i="8"/>
  <c r="H41" i="8"/>
  <c r="I30" i="8"/>
  <c r="I37" i="8"/>
  <c r="I41" i="8"/>
  <c r="D30" i="8"/>
  <c r="AF30" i="8" s="1"/>
  <c r="D37" i="8"/>
  <c r="D41" i="8"/>
  <c r="E30" i="8"/>
  <c r="E37" i="8"/>
  <c r="E41" i="8"/>
  <c r="AB30" i="7"/>
  <c r="AB37" i="7"/>
  <c r="AB41" i="7"/>
  <c r="AC30" i="7"/>
  <c r="AC37" i="7"/>
  <c r="AC41" i="7"/>
  <c r="X30" i="7"/>
  <c r="X37" i="7"/>
  <c r="X41" i="7"/>
  <c r="Y30" i="7"/>
  <c r="Y37" i="7"/>
  <c r="Y41" i="7"/>
  <c r="T30" i="7"/>
  <c r="T37" i="7"/>
  <c r="T41" i="7"/>
  <c r="U30" i="7"/>
  <c r="U37" i="7"/>
  <c r="U41" i="7"/>
  <c r="P30" i="7"/>
  <c r="P37" i="7"/>
  <c r="P41" i="7"/>
  <c r="Q30" i="7"/>
  <c r="Q37" i="7"/>
  <c r="Q41" i="7"/>
  <c r="L30" i="7"/>
  <c r="L37" i="7"/>
  <c r="L41" i="7"/>
  <c r="M30" i="7"/>
  <c r="M37" i="7"/>
  <c r="M41" i="7"/>
  <c r="H30" i="7"/>
  <c r="H37" i="7"/>
  <c r="H41" i="7"/>
  <c r="I30" i="7"/>
  <c r="I37" i="7"/>
  <c r="I41" i="7"/>
  <c r="D30" i="7"/>
  <c r="D37" i="7"/>
  <c r="D41" i="7"/>
  <c r="E30" i="7"/>
  <c r="E37" i="7"/>
  <c r="E41" i="7"/>
  <c r="AB30" i="1"/>
  <c r="AB37" i="1"/>
  <c r="AB41" i="1"/>
  <c r="AC30" i="1"/>
  <c r="AC37" i="1"/>
  <c r="AC41" i="1"/>
  <c r="X30" i="1"/>
  <c r="X37" i="1"/>
  <c r="X41" i="1"/>
  <c r="Y30" i="1"/>
  <c r="Y37" i="1"/>
  <c r="Y41" i="1"/>
  <c r="T30" i="1"/>
  <c r="T37" i="1"/>
  <c r="T41" i="1"/>
  <c r="U30" i="1"/>
  <c r="U37" i="1"/>
  <c r="U41" i="1"/>
  <c r="P30" i="1"/>
  <c r="P37" i="1"/>
  <c r="P41" i="1"/>
  <c r="Q30" i="1"/>
  <c r="Q37" i="1"/>
  <c r="Q41" i="1"/>
  <c r="L30" i="1"/>
  <c r="L37" i="1"/>
  <c r="L41" i="1"/>
  <c r="M30" i="1"/>
  <c r="M37" i="1"/>
  <c r="M41" i="1"/>
  <c r="H30" i="1"/>
  <c r="H37" i="1"/>
  <c r="H41" i="1"/>
  <c r="I30" i="1"/>
  <c r="I37" i="1"/>
  <c r="I41" i="1"/>
  <c r="D30" i="1"/>
  <c r="D37" i="1"/>
  <c r="D41" i="1"/>
  <c r="E30" i="1"/>
  <c r="E37" i="1"/>
  <c r="E41" i="1"/>
  <c r="AB30" i="21"/>
  <c r="AB37" i="21"/>
  <c r="AB41" i="21"/>
  <c r="AC30" i="21"/>
  <c r="AC37" i="21"/>
  <c r="AC41" i="21"/>
  <c r="X30" i="21"/>
  <c r="X37" i="21"/>
  <c r="X41" i="21"/>
  <c r="Y30" i="21"/>
  <c r="Y37" i="21"/>
  <c r="Y41" i="21"/>
  <c r="T30" i="21"/>
  <c r="T37" i="21"/>
  <c r="T41" i="21"/>
  <c r="U30" i="21"/>
  <c r="U37" i="21"/>
  <c r="U41" i="21"/>
  <c r="P30" i="21"/>
  <c r="P37" i="21"/>
  <c r="P41" i="21"/>
  <c r="Q30" i="21"/>
  <c r="Q37" i="21"/>
  <c r="Q41" i="21"/>
  <c r="L30" i="21"/>
  <c r="L37" i="21"/>
  <c r="L41" i="21"/>
  <c r="M30" i="21"/>
  <c r="M37" i="21"/>
  <c r="M41" i="21"/>
  <c r="H30" i="21"/>
  <c r="H37" i="21"/>
  <c r="H41" i="21"/>
  <c r="I30" i="21"/>
  <c r="I37" i="21"/>
  <c r="I41" i="21"/>
  <c r="D30" i="21"/>
  <c r="D37" i="21"/>
  <c r="D41" i="21"/>
  <c r="E30" i="21"/>
  <c r="E37" i="21"/>
  <c r="E41" i="21"/>
  <c r="AB30" i="20"/>
  <c r="AB37" i="20"/>
  <c r="AB41" i="20"/>
  <c r="AC30" i="20"/>
  <c r="AC37" i="20"/>
  <c r="AC41" i="20"/>
  <c r="X30" i="20"/>
  <c r="X37" i="20"/>
  <c r="X41" i="20"/>
  <c r="Y30" i="20"/>
  <c r="Y37" i="20"/>
  <c r="Y41" i="20"/>
  <c r="T30" i="20"/>
  <c r="T37" i="20"/>
  <c r="T41" i="20"/>
  <c r="U30" i="20"/>
  <c r="U37" i="20"/>
  <c r="U41" i="20"/>
  <c r="P30" i="20"/>
  <c r="P37" i="20"/>
  <c r="P41" i="20"/>
  <c r="Q30" i="20"/>
  <c r="Q37" i="20"/>
  <c r="Q41" i="20"/>
  <c r="L30" i="20"/>
  <c r="L37" i="20"/>
  <c r="L41" i="20"/>
  <c r="M30" i="20"/>
  <c r="M37" i="20"/>
  <c r="M41" i="20"/>
  <c r="H30" i="20"/>
  <c r="H37" i="20"/>
  <c r="H41" i="20"/>
  <c r="I30" i="20"/>
  <c r="I37" i="20"/>
  <c r="I41" i="20"/>
  <c r="D30" i="20"/>
  <c r="AF30" i="20" s="1"/>
  <c r="D37" i="20"/>
  <c r="D41" i="20"/>
  <c r="E30" i="20"/>
  <c r="E37" i="20"/>
  <c r="E41" i="20"/>
  <c r="AB30" i="19"/>
  <c r="AB37" i="19"/>
  <c r="AB41" i="19"/>
  <c r="AC30" i="19"/>
  <c r="AC37" i="19"/>
  <c r="AC41" i="19"/>
  <c r="X30" i="19"/>
  <c r="X37" i="19"/>
  <c r="X41" i="19"/>
  <c r="Y30" i="19"/>
  <c r="Y37" i="19"/>
  <c r="Y41" i="19"/>
  <c r="T30" i="19"/>
  <c r="T37" i="19"/>
  <c r="T41" i="19"/>
  <c r="U30" i="19"/>
  <c r="U37" i="19"/>
  <c r="U41" i="19"/>
  <c r="P30" i="19"/>
  <c r="P37" i="19"/>
  <c r="P41" i="19"/>
  <c r="Q30" i="19"/>
  <c r="Q37" i="19"/>
  <c r="Q41" i="19"/>
  <c r="L30" i="19"/>
  <c r="L37" i="19"/>
  <c r="L41" i="19"/>
  <c r="M30" i="19"/>
  <c r="M37" i="19"/>
  <c r="M41" i="19"/>
  <c r="H30" i="19"/>
  <c r="H37" i="19"/>
  <c r="H41" i="19"/>
  <c r="I30" i="19"/>
  <c r="I37" i="19"/>
  <c r="I41" i="19"/>
  <c r="D30" i="19"/>
  <c r="D37" i="19"/>
  <c r="D41" i="19"/>
  <c r="E30" i="19"/>
  <c r="E37" i="19"/>
  <c r="E41" i="19"/>
  <c r="AB30" i="18"/>
  <c r="AB37" i="18"/>
  <c r="AB41" i="18"/>
  <c r="AC30" i="18"/>
  <c r="AC37" i="18"/>
  <c r="AC41" i="18"/>
  <c r="X30" i="18"/>
  <c r="X37" i="18"/>
  <c r="X41" i="18"/>
  <c r="Y30" i="18"/>
  <c r="Y37" i="18"/>
  <c r="Y41" i="18"/>
  <c r="T30" i="18"/>
  <c r="T37" i="18"/>
  <c r="T41" i="18"/>
  <c r="U30" i="18"/>
  <c r="U37" i="18"/>
  <c r="U41" i="18"/>
  <c r="P30" i="18"/>
  <c r="P37" i="18"/>
  <c r="P41" i="18"/>
  <c r="Q30" i="18"/>
  <c r="Q37" i="18"/>
  <c r="Q41" i="18"/>
  <c r="L30" i="18"/>
  <c r="L37" i="18"/>
  <c r="L41" i="18"/>
  <c r="M30" i="18"/>
  <c r="M37" i="18"/>
  <c r="M41" i="18"/>
  <c r="H30" i="18"/>
  <c r="H37" i="18"/>
  <c r="H41" i="18"/>
  <c r="I30" i="18"/>
  <c r="I37" i="18"/>
  <c r="I41" i="18"/>
  <c r="D30" i="18"/>
  <c r="D37" i="18"/>
  <c r="D41" i="18"/>
  <c r="E30" i="18"/>
  <c r="E37" i="18"/>
  <c r="E41" i="18"/>
  <c r="AB30" i="17"/>
  <c r="AB37" i="17"/>
  <c r="AB41" i="17"/>
  <c r="AC30" i="17"/>
  <c r="AC37" i="17"/>
  <c r="AC41" i="17"/>
  <c r="X30" i="17"/>
  <c r="X37" i="17"/>
  <c r="X41" i="17"/>
  <c r="Y30" i="17"/>
  <c r="Y37" i="17"/>
  <c r="Y41" i="17"/>
  <c r="T30" i="17"/>
  <c r="T37" i="17"/>
  <c r="T41" i="17"/>
  <c r="U30" i="17"/>
  <c r="U37" i="17"/>
  <c r="U41" i="17"/>
  <c r="P30" i="17"/>
  <c r="P37" i="17"/>
  <c r="P41" i="17"/>
  <c r="Q30" i="17"/>
  <c r="Q37" i="17"/>
  <c r="Q41" i="17"/>
  <c r="L30" i="17"/>
  <c r="L37" i="17"/>
  <c r="L41" i="17"/>
  <c r="M30" i="17"/>
  <c r="M37" i="17"/>
  <c r="M41" i="17"/>
  <c r="H30" i="17"/>
  <c r="H37" i="17"/>
  <c r="H41" i="17"/>
  <c r="I30" i="17"/>
  <c r="I37" i="17"/>
  <c r="I41" i="17"/>
  <c r="D30" i="17"/>
  <c r="D37" i="17"/>
  <c r="D41" i="17"/>
  <c r="E30" i="17"/>
  <c r="E37" i="17"/>
  <c r="E41" i="17"/>
  <c r="AB30" i="16"/>
  <c r="AB37" i="16"/>
  <c r="AB41" i="16"/>
  <c r="AC30" i="16"/>
  <c r="AC37" i="16"/>
  <c r="AC41" i="16"/>
  <c r="X30" i="16"/>
  <c r="X37" i="16"/>
  <c r="X41" i="16"/>
  <c r="Y30" i="16"/>
  <c r="Y37" i="16"/>
  <c r="Y41" i="16"/>
  <c r="T30" i="16"/>
  <c r="T37" i="16"/>
  <c r="T41" i="16"/>
  <c r="U30" i="16"/>
  <c r="U37" i="16"/>
  <c r="U41" i="16"/>
  <c r="P30" i="16"/>
  <c r="P37" i="16"/>
  <c r="P41" i="16"/>
  <c r="Q30" i="16"/>
  <c r="Q37" i="16"/>
  <c r="Q41" i="16"/>
  <c r="L30" i="16"/>
  <c r="L37" i="16"/>
  <c r="L41" i="16"/>
  <c r="M30" i="16"/>
  <c r="M37" i="16"/>
  <c r="M41" i="16"/>
  <c r="H30" i="16"/>
  <c r="H37" i="16"/>
  <c r="H41" i="16"/>
  <c r="I30" i="16"/>
  <c r="I37" i="16"/>
  <c r="I41" i="16"/>
  <c r="D30" i="16"/>
  <c r="AF30" i="16" s="1"/>
  <c r="D37" i="16"/>
  <c r="D41" i="16"/>
  <c r="E30" i="16"/>
  <c r="E37" i="16"/>
  <c r="E41" i="16"/>
  <c r="AB30" i="33"/>
  <c r="AB37" i="33"/>
  <c r="AB41" i="33"/>
  <c r="AC30" i="33"/>
  <c r="AC37" i="33"/>
  <c r="AC41" i="33"/>
  <c r="X30" i="33"/>
  <c r="X37" i="33"/>
  <c r="X41" i="33"/>
  <c r="Y30" i="33"/>
  <c r="Y37" i="33"/>
  <c r="Y41" i="33"/>
  <c r="T30" i="33"/>
  <c r="T37" i="33"/>
  <c r="T41" i="33"/>
  <c r="U30" i="33"/>
  <c r="U37" i="33"/>
  <c r="U41" i="33"/>
  <c r="P30" i="33"/>
  <c r="P37" i="33"/>
  <c r="P41" i="33"/>
  <c r="Q30" i="33"/>
  <c r="Q37" i="33"/>
  <c r="Q41" i="33"/>
  <c r="L30" i="33"/>
  <c r="L37" i="33"/>
  <c r="L41" i="33"/>
  <c r="M30" i="33"/>
  <c r="M37" i="33"/>
  <c r="M41" i="33"/>
  <c r="H30" i="33"/>
  <c r="H37" i="33"/>
  <c r="H41" i="33"/>
  <c r="I30" i="33"/>
  <c r="I37" i="33"/>
  <c r="I41" i="33"/>
  <c r="D30" i="33"/>
  <c r="D37" i="33"/>
  <c r="D41" i="33"/>
  <c r="E30" i="33"/>
  <c r="E37" i="33"/>
  <c r="E41" i="33"/>
  <c r="AB30" i="32"/>
  <c r="AB37" i="32"/>
  <c r="AB41" i="32"/>
  <c r="AC30" i="32"/>
  <c r="AC37" i="32"/>
  <c r="AC41" i="32"/>
  <c r="X30" i="32"/>
  <c r="X37" i="32"/>
  <c r="X41" i="32"/>
  <c r="Y30" i="32"/>
  <c r="Y37" i="32"/>
  <c r="Y41" i="32"/>
  <c r="T30" i="32"/>
  <c r="T37" i="32"/>
  <c r="T41" i="32"/>
  <c r="U30" i="32"/>
  <c r="U37" i="32"/>
  <c r="U41" i="32"/>
  <c r="P30" i="32"/>
  <c r="P37" i="32"/>
  <c r="P41" i="32"/>
  <c r="Q30" i="32"/>
  <c r="Q37" i="32"/>
  <c r="Q41" i="32"/>
  <c r="L30" i="32"/>
  <c r="L37" i="32"/>
  <c r="L41" i="32"/>
  <c r="M30" i="32"/>
  <c r="M37" i="32"/>
  <c r="M41" i="32"/>
  <c r="H30" i="32"/>
  <c r="H37" i="32"/>
  <c r="H41" i="32"/>
  <c r="I30" i="32"/>
  <c r="I37" i="32"/>
  <c r="I41" i="32"/>
  <c r="D30" i="32"/>
  <c r="D37" i="32"/>
  <c r="D41" i="32"/>
  <c r="E30" i="32"/>
  <c r="E37" i="32"/>
  <c r="E41" i="32"/>
  <c r="AB30" i="31"/>
  <c r="AB37" i="31"/>
  <c r="AB41" i="31"/>
  <c r="AC30" i="31"/>
  <c r="AC37" i="31"/>
  <c r="AC41" i="31"/>
  <c r="X30" i="31"/>
  <c r="X37" i="31"/>
  <c r="X41" i="31"/>
  <c r="Y30" i="31"/>
  <c r="Y37" i="31"/>
  <c r="Y41" i="31"/>
  <c r="T30" i="31"/>
  <c r="T37" i="31"/>
  <c r="T41" i="31"/>
  <c r="U30" i="31"/>
  <c r="U37" i="31"/>
  <c r="U41" i="31"/>
  <c r="P30" i="31"/>
  <c r="P37" i="31"/>
  <c r="P41" i="31"/>
  <c r="Q30" i="31"/>
  <c r="Q37" i="31"/>
  <c r="Q41" i="31"/>
  <c r="L30" i="31"/>
  <c r="L37" i="31"/>
  <c r="L41" i="31"/>
  <c r="M30" i="31"/>
  <c r="M37" i="31"/>
  <c r="M41" i="31"/>
  <c r="H30" i="31"/>
  <c r="H37" i="31"/>
  <c r="H41" i="31"/>
  <c r="I30" i="31"/>
  <c r="I37" i="31"/>
  <c r="I41" i="31"/>
  <c r="D30" i="31"/>
  <c r="D37" i="31"/>
  <c r="D41" i="31"/>
  <c r="E30" i="31"/>
  <c r="E37" i="31"/>
  <c r="E41" i="31"/>
  <c r="AB30" i="30"/>
  <c r="AB37" i="30"/>
  <c r="AB41" i="30"/>
  <c r="AC30" i="30"/>
  <c r="AC37" i="30"/>
  <c r="AC41" i="30"/>
  <c r="X30" i="30"/>
  <c r="X37" i="30"/>
  <c r="X41" i="30"/>
  <c r="Y30" i="30"/>
  <c r="Y37" i="30"/>
  <c r="Y41" i="30"/>
  <c r="T30" i="30"/>
  <c r="T37" i="30"/>
  <c r="T41" i="30"/>
  <c r="U30" i="30"/>
  <c r="U37" i="30"/>
  <c r="U41" i="30"/>
  <c r="P30" i="30"/>
  <c r="P37" i="30"/>
  <c r="P41" i="30"/>
  <c r="Q30" i="30"/>
  <c r="Q37" i="30"/>
  <c r="Q41" i="30"/>
  <c r="L30" i="30"/>
  <c r="L37" i="30"/>
  <c r="L41" i="30"/>
  <c r="M30" i="30"/>
  <c r="M37" i="30"/>
  <c r="M41" i="30"/>
  <c r="H30" i="30"/>
  <c r="H37" i="30"/>
  <c r="H41" i="30"/>
  <c r="I30" i="30"/>
  <c r="I37" i="30"/>
  <c r="I41" i="30"/>
  <c r="D30" i="30"/>
  <c r="AF30" i="30" s="1"/>
  <c r="D37" i="30"/>
  <c r="D41" i="30"/>
  <c r="E30" i="30"/>
  <c r="E37" i="30"/>
  <c r="E41" i="30"/>
  <c r="AB30" i="29"/>
  <c r="AB37" i="29"/>
  <c r="AB41" i="29"/>
  <c r="AC30" i="29"/>
  <c r="AC37" i="29"/>
  <c r="AC41" i="29"/>
  <c r="X30" i="29"/>
  <c r="X37" i="29"/>
  <c r="X41" i="29"/>
  <c r="Y30" i="29"/>
  <c r="Y37" i="29"/>
  <c r="Y41" i="29"/>
  <c r="T30" i="29"/>
  <c r="T37" i="29"/>
  <c r="T41" i="29"/>
  <c r="U30" i="29"/>
  <c r="U37" i="29"/>
  <c r="U41" i="29"/>
  <c r="P30" i="29"/>
  <c r="P37" i="29"/>
  <c r="P41" i="29"/>
  <c r="Q30" i="29"/>
  <c r="Q37" i="29"/>
  <c r="Q41" i="29"/>
  <c r="L30" i="29"/>
  <c r="L37" i="29"/>
  <c r="L41" i="29"/>
  <c r="M30" i="29"/>
  <c r="M37" i="29"/>
  <c r="M41" i="29"/>
  <c r="H30" i="29"/>
  <c r="H37" i="29"/>
  <c r="H41" i="29"/>
  <c r="I30" i="29"/>
  <c r="I37" i="29"/>
  <c r="I41" i="29"/>
  <c r="D30" i="29"/>
  <c r="D37" i="29"/>
  <c r="D41" i="29"/>
  <c r="E30" i="29"/>
  <c r="E37" i="29"/>
  <c r="E41" i="29"/>
  <c r="AB30" i="28"/>
  <c r="AB37" i="28"/>
  <c r="AB41" i="28"/>
  <c r="AC30" i="28"/>
  <c r="AC37" i="28"/>
  <c r="AC41" i="28"/>
  <c r="X30" i="28"/>
  <c r="X37" i="28"/>
  <c r="X41" i="28"/>
  <c r="Y30" i="28"/>
  <c r="Y37" i="28"/>
  <c r="Y41" i="28"/>
  <c r="T30" i="28"/>
  <c r="T37" i="28"/>
  <c r="T41" i="28"/>
  <c r="U30" i="28"/>
  <c r="U37" i="28"/>
  <c r="U41" i="28"/>
  <c r="P30" i="28"/>
  <c r="P37" i="28"/>
  <c r="P41" i="28"/>
  <c r="Q30" i="28"/>
  <c r="Q37" i="28"/>
  <c r="Q41" i="28"/>
  <c r="L30" i="28"/>
  <c r="L37" i="28"/>
  <c r="L41" i="28"/>
  <c r="M30" i="28"/>
  <c r="M37" i="28"/>
  <c r="M41" i="28"/>
  <c r="H30" i="28"/>
  <c r="H37" i="28"/>
  <c r="H41" i="28"/>
  <c r="I30" i="28"/>
  <c r="I37" i="28"/>
  <c r="I41" i="28"/>
  <c r="D30" i="28"/>
  <c r="D37" i="28"/>
  <c r="D41" i="28"/>
  <c r="E30" i="28"/>
  <c r="E37" i="28"/>
  <c r="E41" i="28"/>
  <c r="AB30" i="27"/>
  <c r="AB37" i="27"/>
  <c r="AB41" i="27"/>
  <c r="AC30" i="27"/>
  <c r="AC37" i="27"/>
  <c r="AC41" i="27"/>
  <c r="X30" i="27"/>
  <c r="X37" i="27"/>
  <c r="X41" i="27"/>
  <c r="Y30" i="27"/>
  <c r="Y37" i="27"/>
  <c r="Y41" i="27"/>
  <c r="T30" i="27"/>
  <c r="T37" i="27"/>
  <c r="T41" i="27"/>
  <c r="U30" i="27"/>
  <c r="U37" i="27"/>
  <c r="U41" i="27"/>
  <c r="P30" i="27"/>
  <c r="P37" i="27"/>
  <c r="P41" i="27"/>
  <c r="Q30" i="27"/>
  <c r="Q37" i="27"/>
  <c r="Q41" i="27"/>
  <c r="L30" i="27"/>
  <c r="L37" i="27"/>
  <c r="L41" i="27"/>
  <c r="M30" i="27"/>
  <c r="M37" i="27"/>
  <c r="M41" i="27"/>
  <c r="H30" i="27"/>
  <c r="H37" i="27"/>
  <c r="H41" i="27"/>
  <c r="I30" i="27"/>
  <c r="I37" i="27"/>
  <c r="I41" i="27"/>
  <c r="D30" i="27"/>
  <c r="D37" i="27"/>
  <c r="D41" i="27"/>
  <c r="E30" i="27"/>
  <c r="E37" i="27"/>
  <c r="E41" i="27"/>
  <c r="AB30" i="26"/>
  <c r="AB37" i="26"/>
  <c r="AB41" i="26"/>
  <c r="AC30" i="26"/>
  <c r="AC37" i="26"/>
  <c r="AC41" i="26"/>
  <c r="X30" i="26"/>
  <c r="X37" i="26"/>
  <c r="X41" i="26"/>
  <c r="Y30" i="26"/>
  <c r="Y37" i="26"/>
  <c r="Y41" i="26"/>
  <c r="T30" i="26"/>
  <c r="T37" i="26"/>
  <c r="T41" i="26"/>
  <c r="U30" i="26"/>
  <c r="U37" i="26"/>
  <c r="U41" i="26"/>
  <c r="P30" i="26"/>
  <c r="P37" i="26"/>
  <c r="P41" i="26"/>
  <c r="Q30" i="26"/>
  <c r="Q37" i="26"/>
  <c r="Q41" i="26"/>
  <c r="L30" i="26"/>
  <c r="L37" i="26"/>
  <c r="L41" i="26"/>
  <c r="M30" i="26"/>
  <c r="M37" i="26"/>
  <c r="M41" i="26"/>
  <c r="H30" i="26"/>
  <c r="H37" i="26"/>
  <c r="H41" i="26"/>
  <c r="I30" i="26"/>
  <c r="I37" i="26"/>
  <c r="I41" i="26"/>
  <c r="D30" i="26"/>
  <c r="AF30" i="26" s="1"/>
  <c r="D37" i="26"/>
  <c r="D41" i="26"/>
  <c r="E30" i="26"/>
  <c r="E37" i="26"/>
  <c r="E41" i="26"/>
  <c r="AB30" i="25"/>
  <c r="AB37" i="25"/>
  <c r="AB41" i="25"/>
  <c r="AC30" i="25"/>
  <c r="AC37" i="25"/>
  <c r="AC41" i="25"/>
  <c r="X30" i="25"/>
  <c r="X37" i="25"/>
  <c r="X41" i="25"/>
  <c r="Y30" i="25"/>
  <c r="Y37" i="25"/>
  <c r="Y41" i="25"/>
  <c r="T30" i="25"/>
  <c r="T37" i="25"/>
  <c r="T41" i="25"/>
  <c r="U30" i="25"/>
  <c r="U37" i="25"/>
  <c r="U41" i="25"/>
  <c r="P30" i="25"/>
  <c r="P37" i="25"/>
  <c r="P41" i="25"/>
  <c r="Q30" i="25"/>
  <c r="Q37" i="25"/>
  <c r="Q41" i="25"/>
  <c r="L30" i="25"/>
  <c r="L37" i="25"/>
  <c r="L41" i="25"/>
  <c r="M30" i="25"/>
  <c r="M37" i="25"/>
  <c r="M41" i="25"/>
  <c r="H30" i="25"/>
  <c r="H37" i="25"/>
  <c r="H41" i="25"/>
  <c r="I30" i="25"/>
  <c r="I37" i="25"/>
  <c r="I41" i="25"/>
  <c r="D30" i="25"/>
  <c r="D37" i="25"/>
  <c r="D41" i="25"/>
  <c r="E30" i="25"/>
  <c r="E37" i="25"/>
  <c r="E41" i="25"/>
  <c r="AB30" i="24"/>
  <c r="AB37" i="24"/>
  <c r="AB41" i="24"/>
  <c r="AC30" i="24"/>
  <c r="AC37" i="24"/>
  <c r="AC41" i="24"/>
  <c r="X30" i="24"/>
  <c r="X37" i="24"/>
  <c r="X41" i="24"/>
  <c r="Y30" i="24"/>
  <c r="Y37" i="24"/>
  <c r="Y41" i="24"/>
  <c r="T30" i="24"/>
  <c r="T37" i="24"/>
  <c r="T41" i="24"/>
  <c r="U30" i="24"/>
  <c r="U37" i="24"/>
  <c r="U41" i="24"/>
  <c r="P30" i="24"/>
  <c r="P37" i="24"/>
  <c r="P41" i="24"/>
  <c r="Q30" i="24"/>
  <c r="Q37" i="24"/>
  <c r="Q41" i="24"/>
  <c r="L30" i="24"/>
  <c r="L37" i="24"/>
  <c r="L41" i="24"/>
  <c r="M30" i="24"/>
  <c r="M37" i="24"/>
  <c r="M41" i="24"/>
  <c r="H30" i="24"/>
  <c r="H37" i="24"/>
  <c r="H41" i="24"/>
  <c r="I30" i="24"/>
  <c r="I37" i="24"/>
  <c r="I41" i="24"/>
  <c r="D30" i="24"/>
  <c r="D37" i="24"/>
  <c r="D41" i="24"/>
  <c r="E30" i="24"/>
  <c r="E37" i="24"/>
  <c r="E41" i="24"/>
  <c r="AB30" i="23"/>
  <c r="AB37" i="23"/>
  <c r="AB41" i="23"/>
  <c r="AC30" i="23"/>
  <c r="AC37" i="23"/>
  <c r="AC41" i="23"/>
  <c r="X30" i="23"/>
  <c r="X37" i="23"/>
  <c r="X41" i="23"/>
  <c r="Y30" i="23"/>
  <c r="Y37" i="23"/>
  <c r="Y41" i="23"/>
  <c r="T30" i="23"/>
  <c r="T37" i="23"/>
  <c r="T41" i="23"/>
  <c r="U30" i="23"/>
  <c r="U37" i="23"/>
  <c r="U41" i="23"/>
  <c r="P30" i="23"/>
  <c r="P37" i="23"/>
  <c r="P41" i="23"/>
  <c r="Q30" i="23"/>
  <c r="Q37" i="23"/>
  <c r="Q41" i="23"/>
  <c r="L30" i="23"/>
  <c r="L37" i="23"/>
  <c r="L41" i="23"/>
  <c r="M30" i="23"/>
  <c r="M37" i="23"/>
  <c r="M41" i="23"/>
  <c r="H30" i="23"/>
  <c r="H37" i="23"/>
  <c r="H41" i="23"/>
  <c r="I30" i="23"/>
  <c r="I37" i="23"/>
  <c r="I41" i="23"/>
  <c r="D30" i="23"/>
  <c r="D37" i="23"/>
  <c r="D41" i="23"/>
  <c r="E30" i="23"/>
  <c r="E37" i="23"/>
  <c r="E41" i="23"/>
  <c r="AB30" i="22"/>
  <c r="AB37" i="22"/>
  <c r="AB41" i="22"/>
  <c r="AC30" i="22"/>
  <c r="AC37" i="22"/>
  <c r="AC41" i="22"/>
  <c r="X30" i="22"/>
  <c r="X37" i="22"/>
  <c r="X41" i="22"/>
  <c r="Y30" i="22"/>
  <c r="Y37" i="22"/>
  <c r="Y41" i="22"/>
  <c r="T30" i="22"/>
  <c r="T37" i="22"/>
  <c r="T41" i="22"/>
  <c r="U30" i="22"/>
  <c r="U37" i="22"/>
  <c r="U41" i="22"/>
  <c r="P30" i="22"/>
  <c r="P37" i="22"/>
  <c r="P41" i="22"/>
  <c r="Q30" i="22"/>
  <c r="Q37" i="22"/>
  <c r="Q41" i="22"/>
  <c r="L30" i="22"/>
  <c r="L37" i="22"/>
  <c r="L41" i="22"/>
  <c r="M30" i="22"/>
  <c r="M37" i="22"/>
  <c r="M41" i="22"/>
  <c r="H30" i="22"/>
  <c r="H37" i="22"/>
  <c r="H41" i="22"/>
  <c r="I30" i="22"/>
  <c r="I37" i="22"/>
  <c r="I41" i="22"/>
  <c r="D30" i="22"/>
  <c r="AF30" i="22" s="1"/>
  <c r="D37" i="22"/>
  <c r="D41" i="22"/>
  <c r="E30" i="22"/>
  <c r="E37" i="22"/>
  <c r="E41" i="22"/>
  <c r="AB30" i="57"/>
  <c r="AB37" i="57"/>
  <c r="AB41" i="57"/>
  <c r="AC30" i="57"/>
  <c r="AC37" i="57"/>
  <c r="AC41" i="57"/>
  <c r="X30" i="57"/>
  <c r="X37" i="57"/>
  <c r="X41" i="57"/>
  <c r="Y30" i="57"/>
  <c r="Y37" i="57"/>
  <c r="Y41" i="57"/>
  <c r="T30" i="57"/>
  <c r="T37" i="57"/>
  <c r="T41" i="57"/>
  <c r="U30" i="57"/>
  <c r="U37" i="57"/>
  <c r="U41" i="57"/>
  <c r="P30" i="57"/>
  <c r="P37" i="57"/>
  <c r="P41" i="57"/>
  <c r="Q30" i="57"/>
  <c r="Q37" i="57"/>
  <c r="Q41" i="57"/>
  <c r="L30" i="57"/>
  <c r="L37" i="57"/>
  <c r="L41" i="57"/>
  <c r="M30" i="57"/>
  <c r="M37" i="57"/>
  <c r="M41" i="57"/>
  <c r="H30" i="57"/>
  <c r="H37" i="57"/>
  <c r="H41" i="57"/>
  <c r="I30" i="57"/>
  <c r="I37" i="57"/>
  <c r="I41" i="57"/>
  <c r="D30" i="57"/>
  <c r="D37" i="57"/>
  <c r="D41" i="57"/>
  <c r="E30" i="57"/>
  <c r="E37" i="57"/>
  <c r="E41" i="57"/>
  <c r="AB30" i="56"/>
  <c r="AB37" i="56"/>
  <c r="AB41" i="56"/>
  <c r="AC30" i="56"/>
  <c r="AC37" i="56"/>
  <c r="AC41" i="56"/>
  <c r="X30" i="56"/>
  <c r="X37" i="56"/>
  <c r="X41" i="56"/>
  <c r="Y30" i="56"/>
  <c r="Y37" i="56"/>
  <c r="Y41" i="56"/>
  <c r="T30" i="56"/>
  <c r="T37" i="56"/>
  <c r="T41" i="56"/>
  <c r="U30" i="56"/>
  <c r="U37" i="56"/>
  <c r="U41" i="56"/>
  <c r="P30" i="56"/>
  <c r="P37" i="56"/>
  <c r="P41" i="56"/>
  <c r="Q30" i="56"/>
  <c r="Q37" i="56"/>
  <c r="Q41" i="56"/>
  <c r="L30" i="56"/>
  <c r="L37" i="56"/>
  <c r="L41" i="56"/>
  <c r="M30" i="56"/>
  <c r="M37" i="56"/>
  <c r="M41" i="56"/>
  <c r="H30" i="56"/>
  <c r="H37" i="56"/>
  <c r="H41" i="56"/>
  <c r="I30" i="56"/>
  <c r="I37" i="56"/>
  <c r="I41" i="56"/>
  <c r="D30" i="56"/>
  <c r="D37" i="56"/>
  <c r="D41" i="56"/>
  <c r="E30" i="56"/>
  <c r="E37" i="56"/>
  <c r="E41" i="56"/>
  <c r="AB30" i="55"/>
  <c r="AB37" i="55"/>
  <c r="AB41" i="55"/>
  <c r="AC30" i="55"/>
  <c r="AC37" i="55"/>
  <c r="AC41" i="55"/>
  <c r="X30" i="55"/>
  <c r="X37" i="55"/>
  <c r="X41" i="55"/>
  <c r="Y30" i="55"/>
  <c r="Y37" i="55"/>
  <c r="Y41" i="55"/>
  <c r="T30" i="55"/>
  <c r="T37" i="55"/>
  <c r="T41" i="55"/>
  <c r="U30" i="55"/>
  <c r="U37" i="55"/>
  <c r="U41" i="55"/>
  <c r="P30" i="55"/>
  <c r="P37" i="55"/>
  <c r="P41" i="55"/>
  <c r="Q30" i="55"/>
  <c r="Q37" i="55"/>
  <c r="Q41" i="55"/>
  <c r="L30" i="55"/>
  <c r="L37" i="55"/>
  <c r="L41" i="55"/>
  <c r="M30" i="55"/>
  <c r="M37" i="55"/>
  <c r="M41" i="55"/>
  <c r="H30" i="55"/>
  <c r="H37" i="55"/>
  <c r="H41" i="55"/>
  <c r="I30" i="55"/>
  <c r="I37" i="55"/>
  <c r="I41" i="55"/>
  <c r="D30" i="55"/>
  <c r="D37" i="55"/>
  <c r="D41" i="55"/>
  <c r="E30" i="55"/>
  <c r="E37" i="55"/>
  <c r="E41" i="55"/>
  <c r="AB30" i="54"/>
  <c r="AB37" i="54"/>
  <c r="AB41" i="54"/>
  <c r="AC30" i="54"/>
  <c r="AC37" i="54"/>
  <c r="AC41" i="54"/>
  <c r="X30" i="54"/>
  <c r="X37" i="54"/>
  <c r="X41" i="54"/>
  <c r="Y30" i="54"/>
  <c r="Y37" i="54"/>
  <c r="Y41" i="54"/>
  <c r="T30" i="54"/>
  <c r="T37" i="54"/>
  <c r="T41" i="54"/>
  <c r="U30" i="54"/>
  <c r="U37" i="54"/>
  <c r="U41" i="54"/>
  <c r="P30" i="54"/>
  <c r="P37" i="54"/>
  <c r="P41" i="54"/>
  <c r="Q30" i="54"/>
  <c r="Q37" i="54"/>
  <c r="Q41" i="54"/>
  <c r="L30" i="54"/>
  <c r="L37" i="54"/>
  <c r="L41" i="54"/>
  <c r="M30" i="54"/>
  <c r="M37" i="54"/>
  <c r="M41" i="54"/>
  <c r="H30" i="54"/>
  <c r="H37" i="54"/>
  <c r="H41" i="54"/>
  <c r="I30" i="54"/>
  <c r="I37" i="54"/>
  <c r="I41" i="54"/>
  <c r="D30" i="54"/>
  <c r="AF30" i="54" s="1"/>
  <c r="D37" i="54"/>
  <c r="D41" i="54"/>
  <c r="E30" i="54"/>
  <c r="E37" i="54"/>
  <c r="E41" i="54"/>
  <c r="AB30" i="53"/>
  <c r="AB37" i="53"/>
  <c r="AB41" i="53"/>
  <c r="AC30" i="53"/>
  <c r="AC37" i="53"/>
  <c r="AC41" i="53"/>
  <c r="X30" i="53"/>
  <c r="X37" i="53"/>
  <c r="X41" i="53"/>
  <c r="Y30" i="53"/>
  <c r="Y37" i="53"/>
  <c r="Y41" i="53"/>
  <c r="T30" i="53"/>
  <c r="T37" i="53"/>
  <c r="T41" i="53"/>
  <c r="U30" i="53"/>
  <c r="U37" i="53"/>
  <c r="U41" i="53"/>
  <c r="P30" i="53"/>
  <c r="P37" i="53"/>
  <c r="P41" i="53"/>
  <c r="Q30" i="53"/>
  <c r="Q37" i="53"/>
  <c r="Q41" i="53"/>
  <c r="L30" i="53"/>
  <c r="L37" i="53"/>
  <c r="L41" i="53"/>
  <c r="M30" i="53"/>
  <c r="M37" i="53"/>
  <c r="M41" i="53"/>
  <c r="H30" i="53"/>
  <c r="H37" i="53"/>
  <c r="H41" i="53"/>
  <c r="I30" i="53"/>
  <c r="I37" i="53"/>
  <c r="I41" i="53"/>
  <c r="D30" i="53"/>
  <c r="D37" i="53"/>
  <c r="D41" i="53"/>
  <c r="E30" i="53"/>
  <c r="E37" i="53"/>
  <c r="E41" i="53"/>
  <c r="AB30" i="52"/>
  <c r="AB37" i="52"/>
  <c r="AB41" i="52"/>
  <c r="AC30" i="52"/>
  <c r="AC37" i="52"/>
  <c r="AC41" i="52"/>
  <c r="X30" i="52"/>
  <c r="X37" i="52"/>
  <c r="X41" i="52"/>
  <c r="Y30" i="52"/>
  <c r="Y37" i="52"/>
  <c r="Y41" i="52"/>
  <c r="T30" i="52"/>
  <c r="T37" i="52"/>
  <c r="T41" i="52"/>
  <c r="U30" i="52"/>
  <c r="U37" i="52"/>
  <c r="U41" i="52"/>
  <c r="P30" i="52"/>
  <c r="P37" i="52"/>
  <c r="P41" i="52"/>
  <c r="Q30" i="52"/>
  <c r="Q37" i="52"/>
  <c r="Q41" i="52"/>
  <c r="L30" i="52"/>
  <c r="L37" i="52"/>
  <c r="L41" i="52"/>
  <c r="M30" i="52"/>
  <c r="M37" i="52"/>
  <c r="M41" i="52"/>
  <c r="H30" i="52"/>
  <c r="H37" i="52"/>
  <c r="H41" i="52"/>
  <c r="I30" i="52"/>
  <c r="I37" i="52"/>
  <c r="I41" i="52"/>
  <c r="D30" i="52"/>
  <c r="D37" i="52"/>
  <c r="D41" i="52"/>
  <c r="E30" i="52"/>
  <c r="E37" i="52"/>
  <c r="E41" i="52"/>
  <c r="AB30" i="51"/>
  <c r="AB37" i="51"/>
  <c r="AB41" i="51"/>
  <c r="AC30" i="51"/>
  <c r="AC37" i="51"/>
  <c r="AC41" i="51"/>
  <c r="X30" i="51"/>
  <c r="X37" i="51"/>
  <c r="X41" i="51"/>
  <c r="Y30" i="51"/>
  <c r="Y37" i="51"/>
  <c r="Y41" i="51"/>
  <c r="T30" i="51"/>
  <c r="T37" i="51"/>
  <c r="T41" i="51"/>
  <c r="U30" i="51"/>
  <c r="U37" i="51"/>
  <c r="U41" i="51"/>
  <c r="P30" i="51"/>
  <c r="P37" i="51"/>
  <c r="P41" i="51"/>
  <c r="Q30" i="51"/>
  <c r="Q37" i="51"/>
  <c r="Q41" i="51"/>
  <c r="L30" i="51"/>
  <c r="L37" i="51"/>
  <c r="L41" i="51"/>
  <c r="M30" i="51"/>
  <c r="M37" i="51"/>
  <c r="M41" i="51"/>
  <c r="H30" i="51"/>
  <c r="H37" i="51"/>
  <c r="H41" i="51"/>
  <c r="I30" i="51"/>
  <c r="I37" i="51"/>
  <c r="I41" i="51"/>
  <c r="D30" i="51"/>
  <c r="D37" i="51"/>
  <c r="D41" i="51"/>
  <c r="E30" i="51"/>
  <c r="E37" i="51"/>
  <c r="E41" i="51"/>
  <c r="AB30" i="50"/>
  <c r="AB37" i="50"/>
  <c r="AB41" i="50"/>
  <c r="AC30" i="50"/>
  <c r="AC37" i="50"/>
  <c r="AC41" i="50"/>
  <c r="X30" i="50"/>
  <c r="X37" i="50"/>
  <c r="X41" i="50"/>
  <c r="Y30" i="50"/>
  <c r="Y37" i="50"/>
  <c r="Y41" i="50"/>
  <c r="T30" i="50"/>
  <c r="T37" i="50"/>
  <c r="T41" i="50"/>
  <c r="U30" i="50"/>
  <c r="U37" i="50"/>
  <c r="U41" i="50"/>
  <c r="P30" i="50"/>
  <c r="P37" i="50"/>
  <c r="P41" i="50"/>
  <c r="Q30" i="50"/>
  <c r="Q37" i="50"/>
  <c r="Q41" i="50"/>
  <c r="L30" i="50"/>
  <c r="L37" i="50"/>
  <c r="L41" i="50"/>
  <c r="M30" i="50"/>
  <c r="M37" i="50"/>
  <c r="M41" i="50"/>
  <c r="H30" i="50"/>
  <c r="H37" i="50"/>
  <c r="H41" i="50"/>
  <c r="I30" i="50"/>
  <c r="I37" i="50"/>
  <c r="I41" i="50"/>
  <c r="D30" i="50"/>
  <c r="AF30" i="50" s="1"/>
  <c r="D37" i="50"/>
  <c r="D41" i="50"/>
  <c r="E30" i="50"/>
  <c r="E37" i="50"/>
  <c r="E41" i="50"/>
  <c r="AB30" i="49"/>
  <c r="AB37" i="49"/>
  <c r="AB41" i="49"/>
  <c r="AC30" i="49"/>
  <c r="AC37" i="49"/>
  <c r="AC41" i="49"/>
  <c r="X30" i="49"/>
  <c r="X37" i="49"/>
  <c r="X41" i="49"/>
  <c r="Y30" i="49"/>
  <c r="Y37" i="49"/>
  <c r="Y41" i="49"/>
  <c r="T30" i="49"/>
  <c r="T37" i="49"/>
  <c r="T41" i="49"/>
  <c r="U30" i="49"/>
  <c r="U37" i="49"/>
  <c r="U41" i="49"/>
  <c r="P30" i="49"/>
  <c r="P37" i="49"/>
  <c r="P41" i="49"/>
  <c r="Q30" i="49"/>
  <c r="Q37" i="49"/>
  <c r="Q41" i="49"/>
  <c r="L30" i="49"/>
  <c r="L37" i="49"/>
  <c r="L41" i="49"/>
  <c r="M30" i="49"/>
  <c r="M37" i="49"/>
  <c r="M41" i="49"/>
  <c r="H30" i="49"/>
  <c r="H37" i="49"/>
  <c r="H41" i="49"/>
  <c r="I30" i="49"/>
  <c r="I37" i="49"/>
  <c r="I41" i="49"/>
  <c r="D30" i="49"/>
  <c r="D37" i="49"/>
  <c r="D41" i="49"/>
  <c r="E30" i="49"/>
  <c r="E37" i="49"/>
  <c r="E41" i="49"/>
  <c r="AB30" i="48"/>
  <c r="AB37" i="48"/>
  <c r="AB41" i="48"/>
  <c r="AC30" i="48"/>
  <c r="AC37" i="48"/>
  <c r="AC41" i="48"/>
  <c r="X30" i="48"/>
  <c r="X37" i="48"/>
  <c r="X41" i="48"/>
  <c r="Y30" i="48"/>
  <c r="Y37" i="48"/>
  <c r="Y41" i="48"/>
  <c r="T30" i="48"/>
  <c r="T37" i="48"/>
  <c r="T41" i="48"/>
  <c r="U30" i="48"/>
  <c r="U37" i="48"/>
  <c r="U41" i="48"/>
  <c r="P30" i="48"/>
  <c r="P37" i="48"/>
  <c r="P41" i="48"/>
  <c r="Q30" i="48"/>
  <c r="Q37" i="48"/>
  <c r="Q41" i="48"/>
  <c r="L30" i="48"/>
  <c r="L37" i="48"/>
  <c r="L41" i="48"/>
  <c r="M30" i="48"/>
  <c r="M37" i="48"/>
  <c r="M41" i="48"/>
  <c r="H30" i="48"/>
  <c r="H37" i="48"/>
  <c r="H41" i="48"/>
  <c r="I30" i="48"/>
  <c r="I37" i="48"/>
  <c r="I41" i="48"/>
  <c r="D30" i="48"/>
  <c r="D37" i="48"/>
  <c r="D41" i="48"/>
  <c r="E30" i="48"/>
  <c r="E37" i="48"/>
  <c r="E41" i="48"/>
  <c r="AB30" i="47"/>
  <c r="AB37" i="47"/>
  <c r="AB41" i="47"/>
  <c r="AC30" i="47"/>
  <c r="AC37" i="47"/>
  <c r="AC41" i="47"/>
  <c r="X30" i="47"/>
  <c r="X37" i="47"/>
  <c r="X41" i="47"/>
  <c r="Y30" i="47"/>
  <c r="Y37" i="47"/>
  <c r="Y41" i="47"/>
  <c r="T30" i="47"/>
  <c r="T37" i="47"/>
  <c r="T41" i="47"/>
  <c r="U30" i="47"/>
  <c r="U37" i="47"/>
  <c r="U41" i="47"/>
  <c r="P30" i="47"/>
  <c r="P37" i="47"/>
  <c r="P41" i="47"/>
  <c r="Q30" i="47"/>
  <c r="Q37" i="47"/>
  <c r="Q41" i="47"/>
  <c r="L30" i="47"/>
  <c r="L37" i="47"/>
  <c r="L41" i="47"/>
  <c r="M30" i="47"/>
  <c r="M37" i="47"/>
  <c r="M41" i="47"/>
  <c r="H30" i="47"/>
  <c r="H37" i="47"/>
  <c r="H41" i="47"/>
  <c r="I30" i="47"/>
  <c r="I37" i="47"/>
  <c r="I41" i="47"/>
  <c r="D30" i="47"/>
  <c r="D37" i="47"/>
  <c r="D41" i="47"/>
  <c r="E30" i="47"/>
  <c r="E37" i="47"/>
  <c r="E41" i="47"/>
  <c r="AB30" i="46"/>
  <c r="AB37" i="46"/>
  <c r="AB41" i="46"/>
  <c r="AC30" i="46"/>
  <c r="AC37" i="46"/>
  <c r="AC41" i="46"/>
  <c r="X30" i="46"/>
  <c r="X37" i="46"/>
  <c r="X41" i="46"/>
  <c r="Y30" i="46"/>
  <c r="Y37" i="46"/>
  <c r="Y41" i="46"/>
  <c r="T30" i="46"/>
  <c r="T37" i="46"/>
  <c r="T41" i="46"/>
  <c r="U30" i="46"/>
  <c r="U37" i="46"/>
  <c r="U41" i="46"/>
  <c r="P30" i="46"/>
  <c r="P37" i="46"/>
  <c r="P41" i="46"/>
  <c r="Q30" i="46"/>
  <c r="Q37" i="46"/>
  <c r="Q41" i="46"/>
  <c r="L30" i="46"/>
  <c r="L37" i="46"/>
  <c r="L41" i="46"/>
  <c r="M30" i="46"/>
  <c r="M37" i="46"/>
  <c r="M41" i="46"/>
  <c r="H30" i="46"/>
  <c r="H37" i="46"/>
  <c r="H41" i="46"/>
  <c r="I30" i="46"/>
  <c r="I37" i="46"/>
  <c r="I41" i="46"/>
  <c r="D30" i="46"/>
  <c r="AF30" i="46" s="1"/>
  <c r="D37" i="46"/>
  <c r="D41" i="46"/>
  <c r="E30" i="46"/>
  <c r="E37" i="46"/>
  <c r="E41" i="46"/>
  <c r="AB30" i="45"/>
  <c r="AB37" i="45"/>
  <c r="AB41" i="45"/>
  <c r="AC30" i="45"/>
  <c r="AC37" i="45"/>
  <c r="AC41" i="45"/>
  <c r="X30" i="45"/>
  <c r="X37" i="45"/>
  <c r="X41" i="45"/>
  <c r="Y30" i="45"/>
  <c r="Y37" i="45"/>
  <c r="Y41" i="45"/>
  <c r="T30" i="45"/>
  <c r="T37" i="45"/>
  <c r="T41" i="45"/>
  <c r="U30" i="45"/>
  <c r="U37" i="45"/>
  <c r="U41" i="45"/>
  <c r="P30" i="45"/>
  <c r="P37" i="45"/>
  <c r="P41" i="45"/>
  <c r="Q30" i="45"/>
  <c r="Q37" i="45"/>
  <c r="Q41" i="45"/>
  <c r="L30" i="45"/>
  <c r="L37" i="45"/>
  <c r="L41" i="45"/>
  <c r="M30" i="45"/>
  <c r="M37" i="45"/>
  <c r="M41" i="45"/>
  <c r="H30" i="45"/>
  <c r="H37" i="45"/>
  <c r="H41" i="45"/>
  <c r="I30" i="45"/>
  <c r="I37" i="45"/>
  <c r="I41" i="45"/>
  <c r="D30" i="45"/>
  <c r="D37" i="45"/>
  <c r="D41" i="45"/>
  <c r="E30" i="45"/>
  <c r="E37" i="45"/>
  <c r="E41" i="45"/>
  <c r="AB30" i="44"/>
  <c r="AB37" i="44"/>
  <c r="AB41" i="44"/>
  <c r="AC30" i="44"/>
  <c r="AC37" i="44"/>
  <c r="AC41" i="44"/>
  <c r="X30" i="44"/>
  <c r="X37" i="44"/>
  <c r="X41" i="44"/>
  <c r="Y30" i="44"/>
  <c r="Y37" i="44"/>
  <c r="Y41" i="44"/>
  <c r="T30" i="44"/>
  <c r="T37" i="44"/>
  <c r="T41" i="44"/>
  <c r="U30" i="44"/>
  <c r="U37" i="44"/>
  <c r="U41" i="44"/>
  <c r="P30" i="44"/>
  <c r="P37" i="44"/>
  <c r="P41" i="44"/>
  <c r="Q30" i="44"/>
  <c r="Q37" i="44"/>
  <c r="Q41" i="44"/>
  <c r="L30" i="44"/>
  <c r="L37" i="44"/>
  <c r="L41" i="44"/>
  <c r="M30" i="44"/>
  <c r="M37" i="44"/>
  <c r="M41" i="44"/>
  <c r="H30" i="44"/>
  <c r="H37" i="44"/>
  <c r="H41" i="44"/>
  <c r="I30" i="44"/>
  <c r="I37" i="44"/>
  <c r="I41" i="44"/>
  <c r="D30" i="44"/>
  <c r="D37" i="44"/>
  <c r="D41" i="44"/>
  <c r="E30" i="44"/>
  <c r="E37" i="44"/>
  <c r="E41" i="44"/>
  <c r="AB30" i="43"/>
  <c r="AB37" i="43"/>
  <c r="AB41" i="43"/>
  <c r="AC30" i="43"/>
  <c r="AC37" i="43"/>
  <c r="AC41" i="43"/>
  <c r="X30" i="43"/>
  <c r="X37" i="43"/>
  <c r="X41" i="43"/>
  <c r="Y30" i="43"/>
  <c r="Y37" i="43"/>
  <c r="Y41" i="43"/>
  <c r="T30" i="43"/>
  <c r="T37" i="43"/>
  <c r="T41" i="43"/>
  <c r="U30" i="43"/>
  <c r="U37" i="43"/>
  <c r="U41" i="43"/>
  <c r="P30" i="43"/>
  <c r="P37" i="43"/>
  <c r="P41" i="43"/>
  <c r="Q30" i="43"/>
  <c r="Q37" i="43"/>
  <c r="Q41" i="43"/>
  <c r="L30" i="43"/>
  <c r="L37" i="43"/>
  <c r="L41" i="43"/>
  <c r="M30" i="43"/>
  <c r="M37" i="43"/>
  <c r="M41" i="43"/>
  <c r="H30" i="43"/>
  <c r="H37" i="43"/>
  <c r="H41" i="43"/>
  <c r="I30" i="43"/>
  <c r="I37" i="43"/>
  <c r="I41" i="43"/>
  <c r="D30" i="43"/>
  <c r="D37" i="43"/>
  <c r="D41" i="43"/>
  <c r="E30" i="43"/>
  <c r="E37" i="43"/>
  <c r="E41" i="43"/>
  <c r="AB30" i="42"/>
  <c r="AB37" i="42"/>
  <c r="AB41" i="42"/>
  <c r="AC30" i="42"/>
  <c r="AC37" i="42"/>
  <c r="AC41" i="42"/>
  <c r="X30" i="42"/>
  <c r="X37" i="42"/>
  <c r="X41" i="42"/>
  <c r="Y30" i="42"/>
  <c r="Y37" i="42"/>
  <c r="Y41" i="42"/>
  <c r="T30" i="42"/>
  <c r="T37" i="42"/>
  <c r="T41" i="42"/>
  <c r="U30" i="42"/>
  <c r="U37" i="42"/>
  <c r="U41" i="42"/>
  <c r="P30" i="42"/>
  <c r="P37" i="42"/>
  <c r="P41" i="42"/>
  <c r="Q30" i="42"/>
  <c r="Q37" i="42"/>
  <c r="Q41" i="42"/>
  <c r="L30" i="42"/>
  <c r="L37" i="42"/>
  <c r="L41" i="42"/>
  <c r="M30" i="42"/>
  <c r="M37" i="42"/>
  <c r="M41" i="42"/>
  <c r="H30" i="42"/>
  <c r="H37" i="42"/>
  <c r="H41" i="42"/>
  <c r="I30" i="42"/>
  <c r="I37" i="42"/>
  <c r="I41" i="42"/>
  <c r="D30" i="42"/>
  <c r="AF30" i="42" s="1"/>
  <c r="D37" i="42"/>
  <c r="D41" i="42"/>
  <c r="E30" i="42"/>
  <c r="E37" i="42"/>
  <c r="E41" i="42"/>
  <c r="AB30" i="41"/>
  <c r="AB37" i="41"/>
  <c r="AB41" i="41"/>
  <c r="AC30" i="41"/>
  <c r="AC37" i="41"/>
  <c r="AC41" i="41"/>
  <c r="X30" i="41"/>
  <c r="X37" i="41"/>
  <c r="X41" i="41"/>
  <c r="Y30" i="41"/>
  <c r="Y37" i="41"/>
  <c r="Y41" i="41"/>
  <c r="T30" i="41"/>
  <c r="T37" i="41"/>
  <c r="T41" i="41"/>
  <c r="U30" i="41"/>
  <c r="U37" i="41"/>
  <c r="U41" i="41"/>
  <c r="P30" i="41"/>
  <c r="P37" i="41"/>
  <c r="P41" i="41"/>
  <c r="Q30" i="41"/>
  <c r="Q37" i="41"/>
  <c r="Q41" i="41"/>
  <c r="L30" i="41"/>
  <c r="L37" i="41"/>
  <c r="L41" i="41"/>
  <c r="M30" i="41"/>
  <c r="M37" i="41"/>
  <c r="M41" i="41"/>
  <c r="H30" i="41"/>
  <c r="H37" i="41"/>
  <c r="H41" i="41"/>
  <c r="I30" i="41"/>
  <c r="I37" i="41"/>
  <c r="I41" i="41"/>
  <c r="D30" i="41"/>
  <c r="D37" i="41"/>
  <c r="D41" i="41"/>
  <c r="E30" i="41"/>
  <c r="E37" i="41"/>
  <c r="E41" i="41"/>
  <c r="AB30" i="40"/>
  <c r="AB37" i="40"/>
  <c r="AB41" i="40"/>
  <c r="AC30" i="40"/>
  <c r="AC37" i="40"/>
  <c r="AC41" i="40"/>
  <c r="X30" i="40"/>
  <c r="X37" i="40"/>
  <c r="X41" i="40"/>
  <c r="Y30" i="40"/>
  <c r="Y37" i="40"/>
  <c r="Y41" i="40"/>
  <c r="T30" i="40"/>
  <c r="T37" i="40"/>
  <c r="T41" i="40"/>
  <c r="U30" i="40"/>
  <c r="U37" i="40"/>
  <c r="U41" i="40"/>
  <c r="P30" i="40"/>
  <c r="P37" i="40"/>
  <c r="P41" i="40"/>
  <c r="Q30" i="40"/>
  <c r="Q37" i="40"/>
  <c r="Q41" i="40"/>
  <c r="L30" i="40"/>
  <c r="L37" i="40"/>
  <c r="L41" i="40"/>
  <c r="M30" i="40"/>
  <c r="M37" i="40"/>
  <c r="M41" i="40"/>
  <c r="H30" i="40"/>
  <c r="H37" i="40"/>
  <c r="H41" i="40"/>
  <c r="I30" i="40"/>
  <c r="I37" i="40"/>
  <c r="I41" i="40"/>
  <c r="D30" i="40"/>
  <c r="D37" i="40"/>
  <c r="D41" i="40"/>
  <c r="E30" i="40"/>
  <c r="E37" i="40"/>
  <c r="E41" i="40"/>
  <c r="AB30" i="39"/>
  <c r="AB37" i="39"/>
  <c r="AB41" i="39"/>
  <c r="AC30" i="39"/>
  <c r="AC37" i="39"/>
  <c r="AC41" i="39"/>
  <c r="X30" i="39"/>
  <c r="X37" i="39"/>
  <c r="X41" i="39"/>
  <c r="Y30" i="39"/>
  <c r="Y37" i="39"/>
  <c r="Y41" i="39"/>
  <c r="T30" i="39"/>
  <c r="T37" i="39"/>
  <c r="T41" i="39"/>
  <c r="U30" i="39"/>
  <c r="U37" i="39"/>
  <c r="U41" i="39"/>
  <c r="P30" i="39"/>
  <c r="P37" i="39"/>
  <c r="P41" i="39"/>
  <c r="Q30" i="39"/>
  <c r="Q37" i="39"/>
  <c r="Q41" i="39"/>
  <c r="L30" i="39"/>
  <c r="L37" i="39"/>
  <c r="L41" i="39"/>
  <c r="M30" i="39"/>
  <c r="M37" i="39"/>
  <c r="M41" i="39"/>
  <c r="H30" i="39"/>
  <c r="H37" i="39"/>
  <c r="H41" i="39"/>
  <c r="I30" i="39"/>
  <c r="I37" i="39"/>
  <c r="I41" i="39"/>
  <c r="D30" i="39"/>
  <c r="D37" i="39"/>
  <c r="D41" i="39"/>
  <c r="E30" i="39"/>
  <c r="E37" i="39"/>
  <c r="E41" i="39"/>
  <c r="AB30" i="38"/>
  <c r="AB37" i="38"/>
  <c r="AB41" i="38"/>
  <c r="AC30" i="38"/>
  <c r="AC37" i="38"/>
  <c r="AC41" i="38"/>
  <c r="X30" i="38"/>
  <c r="X37" i="38"/>
  <c r="X41" i="38"/>
  <c r="Y30" i="38"/>
  <c r="Y37" i="38"/>
  <c r="Y41" i="38"/>
  <c r="T30" i="38"/>
  <c r="T37" i="38"/>
  <c r="T41" i="38"/>
  <c r="U30" i="38"/>
  <c r="U37" i="38"/>
  <c r="U41" i="38"/>
  <c r="P30" i="38"/>
  <c r="P37" i="38"/>
  <c r="P41" i="38"/>
  <c r="Q30" i="38"/>
  <c r="Q37" i="38"/>
  <c r="Q41" i="38"/>
  <c r="L30" i="38"/>
  <c r="L37" i="38"/>
  <c r="L41" i="38"/>
  <c r="M30" i="38"/>
  <c r="M37" i="38"/>
  <c r="M41" i="38"/>
  <c r="H30" i="38"/>
  <c r="H37" i="38"/>
  <c r="H41" i="38"/>
  <c r="I30" i="38"/>
  <c r="I37" i="38"/>
  <c r="I41" i="38"/>
  <c r="D30" i="38"/>
  <c r="AF30" i="38" s="1"/>
  <c r="D37" i="38"/>
  <c r="D41" i="38"/>
  <c r="E30" i="38"/>
  <c r="E37" i="38"/>
  <c r="E41" i="38"/>
  <c r="AB30" i="37"/>
  <c r="AB37" i="37"/>
  <c r="AB41" i="37"/>
  <c r="AC30" i="37"/>
  <c r="AC37" i="37"/>
  <c r="AC41" i="37"/>
  <c r="X30" i="37"/>
  <c r="X37" i="37"/>
  <c r="X41" i="37"/>
  <c r="Y30" i="37"/>
  <c r="Y37" i="37"/>
  <c r="Y41" i="37"/>
  <c r="T30" i="37"/>
  <c r="T37" i="37"/>
  <c r="T41" i="37"/>
  <c r="U30" i="37"/>
  <c r="U37" i="37"/>
  <c r="U41" i="37"/>
  <c r="P30" i="37"/>
  <c r="P37" i="37"/>
  <c r="P41" i="37"/>
  <c r="Q30" i="37"/>
  <c r="Q37" i="37"/>
  <c r="Q41" i="37"/>
  <c r="L30" i="37"/>
  <c r="L37" i="37"/>
  <c r="L41" i="37"/>
  <c r="M30" i="37"/>
  <c r="M37" i="37"/>
  <c r="M41" i="37"/>
  <c r="H30" i="37"/>
  <c r="H37" i="37"/>
  <c r="H41" i="37"/>
  <c r="I30" i="37"/>
  <c r="I37" i="37"/>
  <c r="I41" i="37"/>
  <c r="D30" i="37"/>
  <c r="D37" i="37"/>
  <c r="D41" i="37"/>
  <c r="E30" i="37"/>
  <c r="E37" i="37"/>
  <c r="E41" i="37"/>
  <c r="H30" i="34"/>
  <c r="H37" i="34"/>
  <c r="H41" i="34"/>
  <c r="I30" i="34"/>
  <c r="I37" i="34"/>
  <c r="I41" i="34"/>
  <c r="M30" i="34"/>
  <c r="M37" i="34"/>
  <c r="M41" i="34"/>
  <c r="P30" i="34"/>
  <c r="P37" i="34"/>
  <c r="P41" i="34"/>
  <c r="Q30" i="34"/>
  <c r="Q37" i="34"/>
  <c r="Q41" i="34"/>
  <c r="T30" i="34"/>
  <c r="T37" i="34"/>
  <c r="T41" i="34"/>
  <c r="U30" i="34"/>
  <c r="U37" i="34"/>
  <c r="U41" i="34"/>
  <c r="X30" i="34"/>
  <c r="X37" i="34"/>
  <c r="X41" i="34"/>
  <c r="Y30" i="34"/>
  <c r="Y37" i="34"/>
  <c r="Y41" i="34"/>
  <c r="AB30" i="34"/>
  <c r="AB37" i="34"/>
  <c r="AB41" i="34"/>
  <c r="AC30" i="34"/>
  <c r="AC37" i="34"/>
  <c r="AC41" i="34"/>
  <c r="D30" i="35"/>
  <c r="D37" i="35"/>
  <c r="D41" i="35"/>
  <c r="E30" i="35"/>
  <c r="E37" i="35"/>
  <c r="E41" i="35"/>
  <c r="H30" i="35"/>
  <c r="H37" i="35"/>
  <c r="H41" i="35"/>
  <c r="I30" i="35"/>
  <c r="I37" i="35"/>
  <c r="I41" i="35"/>
  <c r="L30" i="35"/>
  <c r="L37" i="35"/>
  <c r="L41" i="35"/>
  <c r="M30" i="35"/>
  <c r="M37" i="35"/>
  <c r="M41" i="35"/>
  <c r="P30" i="35"/>
  <c r="P37" i="35"/>
  <c r="P41" i="35"/>
  <c r="Q30" i="35"/>
  <c r="Q37" i="35"/>
  <c r="Q41" i="35"/>
  <c r="T30" i="35"/>
  <c r="T37" i="35"/>
  <c r="T41" i="35"/>
  <c r="U30" i="35"/>
  <c r="U37" i="35"/>
  <c r="U41" i="35"/>
  <c r="X30" i="35"/>
  <c r="X37" i="35"/>
  <c r="X41" i="35"/>
  <c r="Y30" i="35"/>
  <c r="Y37" i="35"/>
  <c r="Y41" i="35"/>
  <c r="AB30" i="35"/>
  <c r="AB37" i="35"/>
  <c r="AB41" i="35"/>
  <c r="AC30" i="35"/>
  <c r="AC37" i="35"/>
  <c r="AC41" i="35"/>
  <c r="D37" i="36"/>
  <c r="D41" i="36"/>
  <c r="E30" i="36"/>
  <c r="E37" i="36"/>
  <c r="E41" i="36"/>
  <c r="H30" i="36"/>
  <c r="H37" i="36"/>
  <c r="H41" i="36"/>
  <c r="I30" i="36"/>
  <c r="I37" i="36"/>
  <c r="I41" i="36"/>
  <c r="L30" i="36"/>
  <c r="L37" i="36"/>
  <c r="L41" i="36"/>
  <c r="M30" i="36"/>
  <c r="M37" i="36"/>
  <c r="M41" i="36"/>
  <c r="P30" i="36"/>
  <c r="P37" i="36"/>
  <c r="P41" i="36"/>
  <c r="Q30" i="36"/>
  <c r="Q37" i="36"/>
  <c r="Q41" i="36"/>
  <c r="T30" i="36"/>
  <c r="T37" i="36"/>
  <c r="T41" i="36"/>
  <c r="U30" i="36"/>
  <c r="U37" i="36"/>
  <c r="U41" i="36"/>
  <c r="X30" i="36"/>
  <c r="X37" i="36"/>
  <c r="X41" i="36"/>
  <c r="Y30" i="36"/>
  <c r="Y37" i="36"/>
  <c r="Y41" i="36"/>
  <c r="AB30" i="36"/>
  <c r="AB37" i="36"/>
  <c r="AB41" i="36"/>
  <c r="AC30" i="36"/>
  <c r="AC37" i="36"/>
  <c r="AC41" i="36"/>
  <c r="D30" i="34"/>
  <c r="D37" i="34"/>
  <c r="D41" i="34"/>
  <c r="E30" i="34"/>
  <c r="E37" i="34"/>
  <c r="E41" i="34"/>
  <c r="E81" i="67"/>
  <c r="E77" i="67"/>
  <c r="E78" i="67" s="1"/>
  <c r="D77" i="67"/>
  <c r="D78" i="67" s="1"/>
  <c r="D9" i="34"/>
  <c r="B82" i="67" s="1"/>
  <c r="B83" i="67" s="1"/>
  <c r="B84" i="67" s="1"/>
  <c r="B85" i="67" s="1"/>
  <c r="B86" i="67" s="1"/>
  <c r="B87" i="67" s="1"/>
  <c r="B88" i="67" s="1"/>
  <c r="B89" i="67" s="1"/>
  <c r="B90" i="67" s="1"/>
  <c r="B91" i="67" s="1"/>
  <c r="B92" i="67" s="1"/>
  <c r="B93" i="67" s="1"/>
  <c r="B94" i="67" s="1"/>
  <c r="B95" i="67" s="1"/>
  <c r="B96" i="67" s="1"/>
  <c r="B97" i="67" s="1"/>
  <c r="B98" i="67" s="1"/>
  <c r="B99" i="67" s="1"/>
  <c r="B100" i="67" s="1"/>
  <c r="B101" i="67" s="1"/>
  <c r="B102" i="67" s="1"/>
  <c r="B103" i="67" s="1"/>
  <c r="B104" i="67" s="1"/>
  <c r="B105" i="67" s="1"/>
  <c r="B106" i="67" s="1"/>
  <c r="B107" i="67" s="1"/>
  <c r="B108" i="67" s="1"/>
  <c r="B109" i="67" s="1"/>
  <c r="B110" i="67" s="1"/>
  <c r="B111" i="67" s="1"/>
  <c r="B112" i="67" s="1"/>
  <c r="B113" i="67" s="1"/>
  <c r="B114" i="67" s="1"/>
  <c r="B115" i="67" s="1"/>
  <c r="B116" i="67" s="1"/>
  <c r="B117" i="67" s="1"/>
  <c r="B118" i="67" s="1"/>
  <c r="B119" i="67" s="1"/>
  <c r="B120" i="67" s="1"/>
  <c r="B121" i="67" s="1"/>
  <c r="B122" i="67" s="1"/>
  <c r="B123" i="67" s="1"/>
  <c r="B124" i="67" s="1"/>
  <c r="B125" i="67" s="1"/>
  <c r="B126" i="67" s="1"/>
  <c r="B127" i="67" s="1"/>
  <c r="B128" i="67" s="1"/>
  <c r="B129" i="67" s="1"/>
  <c r="B130" i="67" s="1"/>
  <c r="B131" i="67" s="1"/>
  <c r="B132" i="67" s="1"/>
  <c r="B133" i="67" s="1"/>
  <c r="B134" i="67" s="1"/>
  <c r="B135" i="67" s="1"/>
  <c r="B136" i="67" s="1"/>
  <c r="B137" i="67" s="1"/>
  <c r="B138" i="67" s="1"/>
  <c r="B139" i="67" s="1"/>
  <c r="B140" i="67" s="1"/>
  <c r="B141" i="67" s="1"/>
  <c r="B142" i="67" s="1"/>
  <c r="B143" i="67" s="1"/>
  <c r="B144" i="67" s="1"/>
  <c r="B145" i="67" s="1"/>
  <c r="B146" i="67" s="1"/>
  <c r="B147" i="67" s="1"/>
  <c r="B148" i="67" s="1"/>
  <c r="B149" i="67" s="1"/>
  <c r="B150" i="67" s="1"/>
  <c r="B151" i="67" s="1"/>
  <c r="B152" i="67" s="1"/>
  <c r="B153" i="67" s="1"/>
  <c r="B154" i="67" s="1"/>
  <c r="B155" i="67" s="1"/>
  <c r="B156" i="67" s="1"/>
  <c r="B157" i="67" s="1"/>
  <c r="B158" i="67" s="1"/>
  <c r="B159" i="67" s="1"/>
  <c r="B160" i="67" s="1"/>
  <c r="B161" i="67" s="1"/>
  <c r="B162" i="67" s="1"/>
  <c r="B163" i="67" s="1"/>
  <c r="B164" i="67" s="1"/>
  <c r="B165" i="67" s="1"/>
  <c r="B166" i="67" s="1"/>
  <c r="B167" i="67" s="1"/>
  <c r="B168" i="67" s="1"/>
  <c r="B169" i="67" s="1"/>
  <c r="B170" i="67" s="1"/>
  <c r="B171" i="67" s="1"/>
  <c r="B172" i="67" s="1"/>
  <c r="B173" i="67" s="1"/>
  <c r="B174" i="67" s="1"/>
  <c r="B175" i="67" s="1"/>
  <c r="B176" i="67" s="1"/>
  <c r="B177" i="67" s="1"/>
  <c r="B178" i="67" s="1"/>
  <c r="B179" i="67" s="1"/>
  <c r="B180" i="67" s="1"/>
  <c r="B181" i="67" s="1"/>
  <c r="B182" i="67" s="1"/>
  <c r="B183" i="67" s="1"/>
  <c r="B184" i="67" s="1"/>
  <c r="B185" i="67" s="1"/>
  <c r="B186" i="67" s="1"/>
  <c r="B187" i="67" s="1"/>
  <c r="B188" i="67" s="1"/>
  <c r="B189" i="67" s="1"/>
  <c r="B190" i="67" s="1"/>
  <c r="B191" i="67" s="1"/>
  <c r="B192" i="67" s="1"/>
  <c r="B193" i="67" s="1"/>
  <c r="B194" i="67" s="1"/>
  <c r="B195" i="67" s="1"/>
  <c r="B196" i="67" s="1"/>
  <c r="B197" i="67" s="1"/>
  <c r="B198" i="67" s="1"/>
  <c r="B199" i="67" s="1"/>
  <c r="B200" i="67" s="1"/>
  <c r="B201" i="67" s="1"/>
  <c r="B202" i="67" s="1"/>
  <c r="B203" i="67" s="1"/>
  <c r="B204" i="67" s="1"/>
  <c r="B205" i="67" s="1"/>
  <c r="B206" i="67" s="1"/>
  <c r="B207" i="67" s="1"/>
  <c r="B208" i="67" s="1"/>
  <c r="B209" i="67" s="1"/>
  <c r="B210" i="67" s="1"/>
  <c r="B211" i="67" s="1"/>
  <c r="B212" i="67" s="1"/>
  <c r="B213" i="67" s="1"/>
  <c r="B214" i="67" s="1"/>
  <c r="B215" i="67" s="1"/>
  <c r="B216" i="67" s="1"/>
  <c r="B217" i="67" s="1"/>
  <c r="B218" i="67" s="1"/>
  <c r="B219" i="67" s="1"/>
  <c r="B220" i="67" s="1"/>
  <c r="B221" i="67" s="1"/>
  <c r="B222" i="67" s="1"/>
  <c r="B223" i="67" s="1"/>
  <c r="B224" i="67" s="1"/>
  <c r="B225" i="67" s="1"/>
  <c r="B226" i="67" s="1"/>
  <c r="B227" i="67" s="1"/>
  <c r="B228" i="67" s="1"/>
  <c r="B229" i="67" s="1"/>
  <c r="B230" i="67" s="1"/>
  <c r="B231" i="67" s="1"/>
  <c r="B232" i="67" s="1"/>
  <c r="B233" i="67" s="1"/>
  <c r="B234" i="67" s="1"/>
  <c r="B235" i="67" s="1"/>
  <c r="B236" i="67" s="1"/>
  <c r="B237" i="67" s="1"/>
  <c r="B238" i="67" s="1"/>
  <c r="B239" i="67" s="1"/>
  <c r="B240" i="67" s="1"/>
  <c r="B241" i="67" s="1"/>
  <c r="B242" i="67" s="1"/>
  <c r="B243" i="67" s="1"/>
  <c r="B244" i="67" s="1"/>
  <c r="B245" i="67" s="1"/>
  <c r="B246" i="67" s="1"/>
  <c r="B247" i="67" s="1"/>
  <c r="B248" i="67" s="1"/>
  <c r="B249" i="67" s="1"/>
  <c r="B250" i="67" s="1"/>
  <c r="B251" i="67" s="1"/>
  <c r="B252" i="67" s="1"/>
  <c r="B253" i="67" s="1"/>
  <c r="B254" i="67" s="1"/>
  <c r="B255" i="67" s="1"/>
  <c r="B256" i="67" s="1"/>
  <c r="B257" i="67" s="1"/>
  <c r="B258" i="67" s="1"/>
  <c r="B259" i="67" s="1"/>
  <c r="B260" i="67" s="1"/>
  <c r="B261" i="67" s="1"/>
  <c r="B262" i="67" s="1"/>
  <c r="B263" i="67" s="1"/>
  <c r="B264" i="67" s="1"/>
  <c r="B265" i="67" s="1"/>
  <c r="B266" i="67" s="1"/>
  <c r="B267" i="67" s="1"/>
  <c r="B268" i="67" s="1"/>
  <c r="B269" i="67" s="1"/>
  <c r="B270" i="67" s="1"/>
  <c r="B271" i="67" s="1"/>
  <c r="B272" i="67" s="1"/>
  <c r="B273" i="67" s="1"/>
  <c r="B274" i="67" s="1"/>
  <c r="B275" i="67" s="1"/>
  <c r="B276" i="67" s="1"/>
  <c r="B277" i="67" s="1"/>
  <c r="B278" i="67" s="1"/>
  <c r="B279" i="67" s="1"/>
  <c r="B280" i="67" s="1"/>
  <c r="B281" i="67" s="1"/>
  <c r="B282" i="67" s="1"/>
  <c r="B283" i="67" s="1"/>
  <c r="B284" i="67" s="1"/>
  <c r="B285" i="67" s="1"/>
  <c r="B286" i="67" s="1"/>
  <c r="B287" i="67" s="1"/>
  <c r="B288" i="67" s="1"/>
  <c r="B289" i="67" s="1"/>
  <c r="B290" i="67" s="1"/>
  <c r="B291" i="67" s="1"/>
  <c r="B292" i="67" s="1"/>
  <c r="B293" i="67" s="1"/>
  <c r="B294" i="67" s="1"/>
  <c r="B295" i="67" s="1"/>
  <c r="B296" i="67" s="1"/>
  <c r="B297" i="67" s="1"/>
  <c r="B298" i="67" s="1"/>
  <c r="B299" i="67" s="1"/>
  <c r="B300" i="67" s="1"/>
  <c r="B301" i="67" s="1"/>
  <c r="B302" i="67" s="1"/>
  <c r="B303" i="67" s="1"/>
  <c r="B304" i="67" s="1"/>
  <c r="B305" i="67" s="1"/>
  <c r="B306" i="67" s="1"/>
  <c r="B307" i="67" s="1"/>
  <c r="B308" i="67" s="1"/>
  <c r="B309" i="67" s="1"/>
  <c r="B310" i="67" s="1"/>
  <c r="B311" i="67" s="1"/>
  <c r="B312" i="67" s="1"/>
  <c r="B313" i="67" s="1"/>
  <c r="B314" i="67" s="1"/>
  <c r="B315" i="67" s="1"/>
  <c r="B316" i="67" s="1"/>
  <c r="B317" i="67" s="1"/>
  <c r="B318" i="67" s="1"/>
  <c r="B319" i="67" s="1"/>
  <c r="B320" i="67" s="1"/>
  <c r="B321" i="67" s="1"/>
  <c r="B322" i="67" s="1"/>
  <c r="B323" i="67" s="1"/>
  <c r="B324" i="67" s="1"/>
  <c r="B325" i="67" s="1"/>
  <c r="B326" i="67" s="1"/>
  <c r="B327" i="67" s="1"/>
  <c r="B328" i="67" s="1"/>
  <c r="B329" i="67" s="1"/>
  <c r="B330" i="67" s="1"/>
  <c r="B331" i="67" s="1"/>
  <c r="B332" i="67" s="1"/>
  <c r="B333" i="67" s="1"/>
  <c r="B334" i="67" s="1"/>
  <c r="B335" i="67" s="1"/>
  <c r="B336" i="67" s="1"/>
  <c r="B337" i="67" s="1"/>
  <c r="B338" i="67" s="1"/>
  <c r="B339" i="67" s="1"/>
  <c r="B340" i="67" s="1"/>
  <c r="B341" i="67" s="1"/>
  <c r="B342" i="67" s="1"/>
  <c r="B343" i="67" s="1"/>
  <c r="B344" i="67" s="1"/>
  <c r="B345" i="67" s="1"/>
  <c r="B346" i="67" s="1"/>
  <c r="B347" i="67" s="1"/>
  <c r="B348" i="67" s="1"/>
  <c r="B349" i="67" s="1"/>
  <c r="B350" i="67" s="1"/>
  <c r="B351" i="67" s="1"/>
  <c r="B352" i="67" s="1"/>
  <c r="B353" i="67" s="1"/>
  <c r="B354" i="67" s="1"/>
  <c r="B355" i="67" s="1"/>
  <c r="B356" i="67" s="1"/>
  <c r="B357" i="67" s="1"/>
  <c r="B358" i="67" s="1"/>
  <c r="B359" i="67" s="1"/>
  <c r="B360" i="67" s="1"/>
  <c r="B361" i="67" s="1"/>
  <c r="B362" i="67" s="1"/>
  <c r="B363" i="67" s="1"/>
  <c r="B364" i="67" s="1"/>
  <c r="B365" i="67" s="1"/>
  <c r="B366" i="67" s="1"/>
  <c r="B367" i="67" s="1"/>
  <c r="B368" i="67" s="1"/>
  <c r="B369" i="67" s="1"/>
  <c r="B370" i="67" s="1"/>
  <c r="B371" i="67" s="1"/>
  <c r="B372" i="67" s="1"/>
  <c r="B373" i="67" s="1"/>
  <c r="B374" i="67" s="1"/>
  <c r="B375" i="67" s="1"/>
  <c r="B376" i="67" s="1"/>
  <c r="B377" i="67" s="1"/>
  <c r="B378" i="67" s="1"/>
  <c r="B379" i="67" s="1"/>
  <c r="B380" i="67" s="1"/>
  <c r="B381" i="67" s="1"/>
  <c r="B382" i="67" s="1"/>
  <c r="B383" i="67" s="1"/>
  <c r="B384" i="67" s="1"/>
  <c r="B385" i="67" s="1"/>
  <c r="B386" i="67" s="1"/>
  <c r="B387" i="67" s="1"/>
  <c r="B388" i="67" s="1"/>
  <c r="B389" i="67" s="1"/>
  <c r="B390" i="67" s="1"/>
  <c r="B391" i="67" s="1"/>
  <c r="B392" i="67" s="1"/>
  <c r="B393" i="67" s="1"/>
  <c r="B394" i="67" s="1"/>
  <c r="B395" i="67" s="1"/>
  <c r="B396" i="67" s="1"/>
  <c r="B397" i="67" s="1"/>
  <c r="B398" i="67" s="1"/>
  <c r="B399" i="67" s="1"/>
  <c r="B400" i="67" s="1"/>
  <c r="B401" i="67" s="1"/>
  <c r="B402" i="67" s="1"/>
  <c r="B403" i="67" s="1"/>
  <c r="B404" i="67" s="1"/>
  <c r="B405" i="67" s="1"/>
  <c r="B406" i="67" s="1"/>
  <c r="B407" i="67" s="1"/>
  <c r="B408" i="67" s="1"/>
  <c r="B409" i="67" s="1"/>
  <c r="B410" i="67" s="1"/>
  <c r="B411" i="67" s="1"/>
  <c r="B412" i="67" s="1"/>
  <c r="B413" i="67" s="1"/>
  <c r="B414" i="67" s="1"/>
  <c r="B415" i="67" s="1"/>
  <c r="B416" i="67" s="1"/>
  <c r="B417" i="67" s="1"/>
  <c r="B418" i="67" s="1"/>
  <c r="B419" i="67" s="1"/>
  <c r="B420" i="67" s="1"/>
  <c r="B421" i="67" s="1"/>
  <c r="B422" i="67" s="1"/>
  <c r="B423" i="67" s="1"/>
  <c r="B424" i="67" s="1"/>
  <c r="B425" i="67" s="1"/>
  <c r="B426" i="67" s="1"/>
  <c r="B427" i="67" s="1"/>
  <c r="B428" i="67" s="1"/>
  <c r="B429" i="67" s="1"/>
  <c r="B430" i="67" s="1"/>
  <c r="B431" i="67" s="1"/>
  <c r="B432" i="67" s="1"/>
  <c r="B433" i="67" s="1"/>
  <c r="B434" i="67" s="1"/>
  <c r="B435" i="67" s="1"/>
  <c r="B436" i="67" s="1"/>
  <c r="B437" i="67" s="1"/>
  <c r="B438" i="67" s="1"/>
  <c r="B439" i="67" s="1"/>
  <c r="B440" i="67" s="1"/>
  <c r="B441" i="67" s="1"/>
  <c r="B442" i="67" s="1"/>
  <c r="B443" i="67" s="1"/>
  <c r="B444" i="67" s="1"/>
  <c r="B445" i="67" s="1"/>
  <c r="B446" i="67" s="1"/>
  <c r="B447" i="67" s="1"/>
  <c r="B448" i="67" s="1"/>
  <c r="B449" i="67" s="1"/>
  <c r="B450" i="67" s="1"/>
  <c r="B451" i="67" s="1"/>
  <c r="B452" i="67" s="1"/>
  <c r="U441" i="66"/>
  <c r="U440" i="66"/>
  <c r="U439" i="66"/>
  <c r="U424" i="66"/>
  <c r="U423" i="66"/>
  <c r="U409" i="66"/>
  <c r="U408" i="66"/>
  <c r="U407" i="66"/>
  <c r="U393" i="66"/>
  <c r="U392" i="66"/>
  <c r="U391" i="66"/>
  <c r="U379" i="66"/>
  <c r="U377" i="66"/>
  <c r="U376" i="66"/>
  <c r="U365" i="66"/>
  <c r="U364" i="66"/>
  <c r="U363" i="66"/>
  <c r="U351" i="66"/>
  <c r="U349" i="66"/>
  <c r="U348" i="66"/>
  <c r="U336" i="66"/>
  <c r="U335" i="66"/>
  <c r="U321" i="66"/>
  <c r="U320" i="66"/>
  <c r="U307" i="66"/>
  <c r="U305" i="66"/>
  <c r="U293" i="66"/>
  <c r="U292" i="66"/>
  <c r="U291" i="66"/>
  <c r="U279" i="66"/>
  <c r="U277" i="66"/>
  <c r="U276" i="66"/>
  <c r="U265" i="66"/>
  <c r="U264" i="66"/>
  <c r="U263" i="66"/>
  <c r="V83" i="66"/>
  <c r="V84" i="66" s="1"/>
  <c r="V88" i="66" s="1"/>
  <c r="W87" i="66"/>
  <c r="W88" i="66" s="1"/>
  <c r="X458" i="66"/>
  <c r="W83" i="66"/>
  <c r="W84" i="66" s="1"/>
  <c r="X452" i="66"/>
  <c r="X453" i="66"/>
  <c r="X454" i="66"/>
  <c r="X455" i="66"/>
  <c r="X456" i="66"/>
  <c r="X457" i="66"/>
  <c r="BM7" i="63"/>
  <c r="BM6" i="63"/>
  <c r="O3" i="65"/>
  <c r="O1" i="65"/>
  <c r="G3" i="12"/>
  <c r="F3" i="14" s="1"/>
  <c r="BB1" i="63"/>
  <c r="AJ1" i="63" s="1"/>
  <c r="Q1" i="63" s="1"/>
  <c r="BB3" i="63"/>
  <c r="AJ3" i="63" s="1"/>
  <c r="Q3" i="63" s="1"/>
  <c r="F3" i="64"/>
  <c r="D3" i="64"/>
  <c r="D9" i="63"/>
  <c r="E9" i="63"/>
  <c r="F9" i="63"/>
  <c r="G9" i="63"/>
  <c r="H9" i="63"/>
  <c r="I9" i="63"/>
  <c r="J9" i="63"/>
  <c r="K9" i="63"/>
  <c r="L9" i="63"/>
  <c r="M9" i="63"/>
  <c r="N9" i="63"/>
  <c r="O9" i="63"/>
  <c r="P9" i="63"/>
  <c r="Q9" i="63"/>
  <c r="R9" i="63"/>
  <c r="S9" i="63"/>
  <c r="T9" i="63"/>
  <c r="U9" i="63"/>
  <c r="V9" i="63"/>
  <c r="W9" i="63"/>
  <c r="X9" i="63"/>
  <c r="Y9" i="63"/>
  <c r="Z9" i="63"/>
  <c r="AA9" i="63"/>
  <c r="AB9" i="63"/>
  <c r="AC9" i="63"/>
  <c r="AD9" i="63"/>
  <c r="AE9" i="63"/>
  <c r="AF9" i="63"/>
  <c r="AG9" i="63"/>
  <c r="AH9" i="63"/>
  <c r="AI9" i="63"/>
  <c r="AJ9" i="63"/>
  <c r="AK9" i="63"/>
  <c r="AL9" i="63"/>
  <c r="AM9" i="63"/>
  <c r="AN9" i="63"/>
  <c r="AO9" i="63"/>
  <c r="AP9" i="63"/>
  <c r="AQ9" i="63"/>
  <c r="AR9" i="63"/>
  <c r="AS9" i="63"/>
  <c r="AT9" i="63"/>
  <c r="AU9" i="63"/>
  <c r="AV9" i="63"/>
  <c r="AW9" i="63"/>
  <c r="AX9" i="63"/>
  <c r="AY9" i="63"/>
  <c r="AZ9" i="63"/>
  <c r="BA9" i="63"/>
  <c r="BB9" i="63"/>
  <c r="BC9" i="63"/>
  <c r="A9" i="63"/>
  <c r="F6" i="64"/>
  <c r="F6" i="14"/>
  <c r="E3" i="64"/>
  <c r="A3" i="64"/>
  <c r="E3" i="14"/>
  <c r="D3" i="14"/>
  <c r="A3" i="14"/>
  <c r="A1" i="14"/>
  <c r="I3" i="64"/>
  <c r="I1" i="64"/>
  <c r="I3" i="14"/>
  <c r="I1" i="14"/>
  <c r="K1" i="12"/>
  <c r="H19" i="64"/>
  <c r="H18" i="64"/>
  <c r="H17" i="64"/>
  <c r="H16" i="64"/>
  <c r="H15" i="64"/>
  <c r="H14" i="64"/>
  <c r="H13" i="64"/>
  <c r="K3" i="12"/>
  <c r="E8" i="12"/>
  <c r="F8" i="12" s="1"/>
  <c r="G8" i="12" s="1"/>
  <c r="H8" i="12" s="1"/>
  <c r="X1" i="46"/>
  <c r="X1" i="47"/>
  <c r="X1" i="48"/>
  <c r="X1" i="49"/>
  <c r="X1" i="50"/>
  <c r="X1" i="51"/>
  <c r="X1" i="52"/>
  <c r="X1" i="53"/>
  <c r="X1" i="54"/>
  <c r="X1" i="55"/>
  <c r="X1" i="56"/>
  <c r="X1" i="57"/>
  <c r="X1" i="22"/>
  <c r="X1" i="23"/>
  <c r="X1" i="24"/>
  <c r="X1" i="25"/>
  <c r="X1" i="26"/>
  <c r="X1" i="27"/>
  <c r="X1" i="28"/>
  <c r="X1" i="29"/>
  <c r="X1" i="30"/>
  <c r="X1" i="31"/>
  <c r="X1" i="32"/>
  <c r="X1" i="33"/>
  <c r="X1" i="16"/>
  <c r="X1" i="17"/>
  <c r="X1" i="18"/>
  <c r="X1" i="19"/>
  <c r="X1" i="20"/>
  <c r="X1" i="21"/>
  <c r="X1" i="1"/>
  <c r="X1" i="7"/>
  <c r="X1" i="8"/>
  <c r="X1" i="9"/>
  <c r="X1" i="11"/>
  <c r="X1" i="10"/>
  <c r="X1" i="58"/>
  <c r="X1" i="59"/>
  <c r="X1" i="60"/>
  <c r="X1" i="61"/>
  <c r="X1" i="45"/>
  <c r="X1" i="44"/>
  <c r="X1" i="41"/>
  <c r="X1" i="40"/>
  <c r="X1" i="39"/>
  <c r="X1" i="35"/>
  <c r="X1" i="36"/>
  <c r="X1" i="37"/>
  <c r="X1" i="38"/>
  <c r="X1" i="42"/>
  <c r="X1" i="43"/>
  <c r="AE86" i="61"/>
  <c r="AD86" i="61"/>
  <c r="AC86" i="61"/>
  <c r="AB86" i="61"/>
  <c r="AC17" i="61"/>
  <c r="AB17" i="61"/>
  <c r="Y17" i="61"/>
  <c r="X17" i="61"/>
  <c r="U17" i="61"/>
  <c r="T17" i="61"/>
  <c r="Q17" i="61"/>
  <c r="P17" i="61"/>
  <c r="M17" i="61"/>
  <c r="L17" i="61"/>
  <c r="I17" i="61"/>
  <c r="H17" i="61"/>
  <c r="E17" i="61"/>
  <c r="D17" i="61"/>
  <c r="AE86" i="60"/>
  <c r="AD86" i="60"/>
  <c r="AC86" i="60"/>
  <c r="AB86" i="60"/>
  <c r="AC17" i="60"/>
  <c r="AB17" i="60"/>
  <c r="Y17" i="60"/>
  <c r="X17" i="60"/>
  <c r="U17" i="60"/>
  <c r="T17" i="60"/>
  <c r="Q17" i="60"/>
  <c r="P17" i="60"/>
  <c r="M17" i="60"/>
  <c r="L17" i="60"/>
  <c r="I17" i="60"/>
  <c r="H17" i="60"/>
  <c r="E17" i="60"/>
  <c r="D17" i="60"/>
  <c r="AE86" i="59"/>
  <c r="AD86" i="59"/>
  <c r="AC86" i="59"/>
  <c r="AB86" i="59"/>
  <c r="AC17" i="59"/>
  <c r="AB17" i="59"/>
  <c r="Y17" i="59"/>
  <c r="X17" i="59"/>
  <c r="U17" i="59"/>
  <c r="T17" i="59"/>
  <c r="Q17" i="59"/>
  <c r="P17" i="59"/>
  <c r="M17" i="59"/>
  <c r="L17" i="59"/>
  <c r="I17" i="59"/>
  <c r="H17" i="59"/>
  <c r="E17" i="59"/>
  <c r="D17" i="59"/>
  <c r="AF17" i="59" s="1"/>
  <c r="AE86" i="58"/>
  <c r="AD86" i="58"/>
  <c r="AC86" i="58"/>
  <c r="AB86" i="58"/>
  <c r="AC17" i="58"/>
  <c r="AB17" i="58"/>
  <c r="Y17" i="58"/>
  <c r="X17" i="58"/>
  <c r="U17" i="58"/>
  <c r="T17" i="58"/>
  <c r="Q17" i="58"/>
  <c r="P17" i="58"/>
  <c r="M17" i="58"/>
  <c r="L17" i="58"/>
  <c r="I17" i="58"/>
  <c r="H17" i="58"/>
  <c r="E17" i="58"/>
  <c r="D17" i="58"/>
  <c r="AE86" i="57"/>
  <c r="AD86" i="57"/>
  <c r="AC86" i="57"/>
  <c r="AB86" i="57"/>
  <c r="AC17" i="57"/>
  <c r="AB17" i="57"/>
  <c r="Y17" i="57"/>
  <c r="X17" i="57"/>
  <c r="U17" i="57"/>
  <c r="T17" i="57"/>
  <c r="Q17" i="57"/>
  <c r="P17" i="57"/>
  <c r="M17" i="57"/>
  <c r="L17" i="57"/>
  <c r="I17" i="57"/>
  <c r="H17" i="57"/>
  <c r="E17" i="57"/>
  <c r="D17" i="57"/>
  <c r="AE86" i="56"/>
  <c r="AD86" i="56"/>
  <c r="AC86" i="56"/>
  <c r="AB86" i="56"/>
  <c r="AC17" i="56"/>
  <c r="AB17" i="56"/>
  <c r="Y17" i="56"/>
  <c r="X17" i="56"/>
  <c r="U17" i="56"/>
  <c r="T17" i="56"/>
  <c r="Q17" i="56"/>
  <c r="P17" i="56"/>
  <c r="M17" i="56"/>
  <c r="L17" i="56"/>
  <c r="I17" i="56"/>
  <c r="H17" i="56"/>
  <c r="E17" i="56"/>
  <c r="D17" i="56"/>
  <c r="AE86" i="55"/>
  <c r="AD86" i="55"/>
  <c r="AC86" i="55"/>
  <c r="AB86" i="55"/>
  <c r="AC17" i="55"/>
  <c r="AB17" i="55"/>
  <c r="Y17" i="55"/>
  <c r="X17" i="55"/>
  <c r="U17" i="55"/>
  <c r="T17" i="55"/>
  <c r="Q17" i="55"/>
  <c r="P17" i="55"/>
  <c r="M17" i="55"/>
  <c r="L17" i="55"/>
  <c r="I17" i="55"/>
  <c r="H17" i="55"/>
  <c r="E17" i="55"/>
  <c r="D17" i="55"/>
  <c r="AE86" i="54"/>
  <c r="AD86" i="54"/>
  <c r="AC86" i="54"/>
  <c r="AB86" i="54"/>
  <c r="AC17" i="54"/>
  <c r="AB17" i="54"/>
  <c r="Y17" i="54"/>
  <c r="X17" i="54"/>
  <c r="U17" i="54"/>
  <c r="T17" i="54"/>
  <c r="Q17" i="54"/>
  <c r="P17" i="54"/>
  <c r="M17" i="54"/>
  <c r="L17" i="54"/>
  <c r="I17" i="54"/>
  <c r="H17" i="54"/>
  <c r="E17" i="54"/>
  <c r="D17" i="54"/>
  <c r="AE86" i="53"/>
  <c r="AD86" i="53"/>
  <c r="AC86" i="53"/>
  <c r="AB86" i="53"/>
  <c r="AC17" i="53"/>
  <c r="AB17" i="53"/>
  <c r="Y17" i="53"/>
  <c r="X17" i="53"/>
  <c r="U17" i="53"/>
  <c r="T17" i="53"/>
  <c r="Q17" i="53"/>
  <c r="P17" i="53"/>
  <c r="M17" i="53"/>
  <c r="L17" i="53"/>
  <c r="I17" i="53"/>
  <c r="H17" i="53"/>
  <c r="E17" i="53"/>
  <c r="D17" i="53"/>
  <c r="AE86" i="52"/>
  <c r="AD86" i="52"/>
  <c r="AC86" i="52"/>
  <c r="AB86" i="52"/>
  <c r="AC17" i="52"/>
  <c r="AB17" i="52"/>
  <c r="Y17" i="52"/>
  <c r="X17" i="52"/>
  <c r="U17" i="52"/>
  <c r="T17" i="52"/>
  <c r="Q17" i="52"/>
  <c r="P17" i="52"/>
  <c r="M17" i="52"/>
  <c r="L17" i="52"/>
  <c r="I17" i="52"/>
  <c r="H17" i="52"/>
  <c r="E17" i="52"/>
  <c r="D17" i="52"/>
  <c r="AE86" i="51"/>
  <c r="AD86" i="51"/>
  <c r="AC86" i="51"/>
  <c r="AB86" i="51"/>
  <c r="AC17" i="51"/>
  <c r="AB17" i="51"/>
  <c r="Y17" i="51"/>
  <c r="X17" i="51"/>
  <c r="U17" i="51"/>
  <c r="T17" i="51"/>
  <c r="Q17" i="51"/>
  <c r="P17" i="51"/>
  <c r="M17" i="51"/>
  <c r="L17" i="51"/>
  <c r="I17" i="51"/>
  <c r="H17" i="51"/>
  <c r="E17" i="51"/>
  <c r="D17" i="51"/>
  <c r="AF17" i="51" s="1"/>
  <c r="AE86" i="50"/>
  <c r="AD86" i="50"/>
  <c r="AC86" i="50"/>
  <c r="AB86" i="50"/>
  <c r="AC17" i="50"/>
  <c r="AB17" i="50"/>
  <c r="Y17" i="50"/>
  <c r="X17" i="50"/>
  <c r="U17" i="50"/>
  <c r="T17" i="50"/>
  <c r="Q17" i="50"/>
  <c r="P17" i="50"/>
  <c r="M17" i="50"/>
  <c r="L17" i="50"/>
  <c r="I17" i="50"/>
  <c r="H17" i="50"/>
  <c r="E17" i="50"/>
  <c r="D17" i="50"/>
  <c r="AE86" i="49"/>
  <c r="AD86" i="49"/>
  <c r="AC86" i="49"/>
  <c r="AB86" i="49"/>
  <c r="AC17" i="49"/>
  <c r="AB17" i="49"/>
  <c r="Y17" i="49"/>
  <c r="X17" i="49"/>
  <c r="U17" i="49"/>
  <c r="T17" i="49"/>
  <c r="Q17" i="49"/>
  <c r="P17" i="49"/>
  <c r="M17" i="49"/>
  <c r="L17" i="49"/>
  <c r="I17" i="49"/>
  <c r="H17" i="49"/>
  <c r="E17" i="49"/>
  <c r="D17" i="49"/>
  <c r="AE86" i="48"/>
  <c r="AD86" i="48"/>
  <c r="AC86" i="48"/>
  <c r="AB86" i="48"/>
  <c r="AC17" i="48"/>
  <c r="AB17" i="48"/>
  <c r="Y17" i="48"/>
  <c r="X17" i="48"/>
  <c r="U17" i="48"/>
  <c r="T17" i="48"/>
  <c r="Q17" i="48"/>
  <c r="P17" i="48"/>
  <c r="M17" i="48"/>
  <c r="L17" i="48"/>
  <c r="I17" i="48"/>
  <c r="H17" i="48"/>
  <c r="E17" i="48"/>
  <c r="D17" i="48"/>
  <c r="AE86" i="47"/>
  <c r="AD86" i="47"/>
  <c r="AC86" i="47"/>
  <c r="AB86" i="47"/>
  <c r="AC17" i="47"/>
  <c r="AB17" i="47"/>
  <c r="Y17" i="47"/>
  <c r="X17" i="47"/>
  <c r="U17" i="47"/>
  <c r="T17" i="47"/>
  <c r="Q17" i="47"/>
  <c r="P17" i="47"/>
  <c r="M17" i="47"/>
  <c r="L17" i="47"/>
  <c r="I17" i="47"/>
  <c r="H17" i="47"/>
  <c r="E17" i="47"/>
  <c r="D17" i="47"/>
  <c r="AE86" i="46"/>
  <c r="AD86" i="46"/>
  <c r="AC86" i="46"/>
  <c r="AB86" i="46"/>
  <c r="AC17" i="46"/>
  <c r="AB17" i="46"/>
  <c r="Y17" i="46"/>
  <c r="X17" i="46"/>
  <c r="U17" i="46"/>
  <c r="T17" i="46"/>
  <c r="Q17" i="46"/>
  <c r="P17" i="46"/>
  <c r="M17" i="46"/>
  <c r="L17" i="46"/>
  <c r="I17" i="46"/>
  <c r="H17" i="46"/>
  <c r="E17" i="46"/>
  <c r="D17" i="46"/>
  <c r="AE86" i="45"/>
  <c r="AD86" i="45"/>
  <c r="AC86" i="45"/>
  <c r="AB86" i="45"/>
  <c r="AC17" i="45"/>
  <c r="AB17" i="45"/>
  <c r="Y17" i="45"/>
  <c r="X17" i="45"/>
  <c r="U17" i="45"/>
  <c r="T17" i="45"/>
  <c r="Q17" i="45"/>
  <c r="P17" i="45"/>
  <c r="M17" i="45"/>
  <c r="L17" i="45"/>
  <c r="I17" i="45"/>
  <c r="H17" i="45"/>
  <c r="E17" i="45"/>
  <c r="D17" i="45"/>
  <c r="AE86" i="44"/>
  <c r="AD86" i="44"/>
  <c r="AC86" i="44"/>
  <c r="AB86" i="44"/>
  <c r="AC17" i="44"/>
  <c r="AB17" i="44"/>
  <c r="Y17" i="44"/>
  <c r="X17" i="44"/>
  <c r="U17" i="44"/>
  <c r="T17" i="44"/>
  <c r="Q17" i="44"/>
  <c r="P17" i="44"/>
  <c r="M17" i="44"/>
  <c r="L17" i="44"/>
  <c r="I17" i="44"/>
  <c r="H17" i="44"/>
  <c r="E17" i="44"/>
  <c r="D17" i="44"/>
  <c r="AE86" i="43"/>
  <c r="AD86" i="43"/>
  <c r="AC86" i="43"/>
  <c r="AB86" i="43"/>
  <c r="AC17" i="43"/>
  <c r="AB17" i="43"/>
  <c r="Y17" i="43"/>
  <c r="X17" i="43"/>
  <c r="U17" i="43"/>
  <c r="T17" i="43"/>
  <c r="Q17" i="43"/>
  <c r="P17" i="43"/>
  <c r="M17" i="43"/>
  <c r="L17" i="43"/>
  <c r="I17" i="43"/>
  <c r="H17" i="43"/>
  <c r="E17" i="43"/>
  <c r="D17" i="43"/>
  <c r="AF17" i="43" s="1"/>
  <c r="AE86" i="42"/>
  <c r="AD86" i="42"/>
  <c r="AC86" i="42"/>
  <c r="AB86" i="42"/>
  <c r="AC17" i="42"/>
  <c r="AB17" i="42"/>
  <c r="Y17" i="42"/>
  <c r="X17" i="42"/>
  <c r="U17" i="42"/>
  <c r="T17" i="42"/>
  <c r="Q17" i="42"/>
  <c r="P17" i="42"/>
  <c r="M17" i="42"/>
  <c r="L17" i="42"/>
  <c r="I17" i="42"/>
  <c r="H17" i="42"/>
  <c r="E17" i="42"/>
  <c r="D17" i="42"/>
  <c r="AE86" i="41"/>
  <c r="AD86" i="41"/>
  <c r="AC86" i="41"/>
  <c r="AB86" i="41"/>
  <c r="AC17" i="41"/>
  <c r="AB17" i="41"/>
  <c r="Y17" i="41"/>
  <c r="X17" i="41"/>
  <c r="U17" i="41"/>
  <c r="T17" i="41"/>
  <c r="Q17" i="41"/>
  <c r="P17" i="41"/>
  <c r="M17" i="41"/>
  <c r="L17" i="41"/>
  <c r="I17" i="41"/>
  <c r="H17" i="41"/>
  <c r="E17" i="41"/>
  <c r="D17" i="41"/>
  <c r="AE86" i="40"/>
  <c r="AD86" i="40"/>
  <c r="AC86" i="40"/>
  <c r="AB86" i="40"/>
  <c r="AC17" i="40"/>
  <c r="AB17" i="40"/>
  <c r="Y17" i="40"/>
  <c r="X17" i="40"/>
  <c r="U17" i="40"/>
  <c r="T17" i="40"/>
  <c r="Q17" i="40"/>
  <c r="P17" i="40"/>
  <c r="M17" i="40"/>
  <c r="L17" i="40"/>
  <c r="I17" i="40"/>
  <c r="H17" i="40"/>
  <c r="E17" i="40"/>
  <c r="D17" i="40"/>
  <c r="AE86" i="39"/>
  <c r="AD86" i="39"/>
  <c r="AC86" i="39"/>
  <c r="AB86" i="39"/>
  <c r="AC17" i="39"/>
  <c r="AB17" i="39"/>
  <c r="Y17" i="39"/>
  <c r="X17" i="39"/>
  <c r="U17" i="39"/>
  <c r="T17" i="39"/>
  <c r="Q17" i="39"/>
  <c r="P17" i="39"/>
  <c r="M17" i="39"/>
  <c r="L17" i="39"/>
  <c r="I17" i="39"/>
  <c r="H17" i="39"/>
  <c r="E17" i="39"/>
  <c r="D17" i="39"/>
  <c r="AF17" i="39" s="1"/>
  <c r="AE86" i="38"/>
  <c r="AD86" i="38"/>
  <c r="AC86" i="38"/>
  <c r="AB86" i="38"/>
  <c r="AC17" i="38"/>
  <c r="AB17" i="38"/>
  <c r="Y17" i="38"/>
  <c r="X17" i="38"/>
  <c r="U17" i="38"/>
  <c r="T17" i="38"/>
  <c r="Q17" i="38"/>
  <c r="P17" i="38"/>
  <c r="M17" i="38"/>
  <c r="L17" i="38"/>
  <c r="I17" i="38"/>
  <c r="H17" i="38"/>
  <c r="E17" i="38"/>
  <c r="D17" i="38"/>
  <c r="AE86" i="37"/>
  <c r="AD86" i="37"/>
  <c r="AC86" i="37"/>
  <c r="AB86" i="37"/>
  <c r="AC17" i="37"/>
  <c r="AB17" i="37"/>
  <c r="Y17" i="37"/>
  <c r="X17" i="37"/>
  <c r="U17" i="37"/>
  <c r="T17" i="37"/>
  <c r="Q17" i="37"/>
  <c r="P17" i="37"/>
  <c r="M17" i="37"/>
  <c r="L17" i="37"/>
  <c r="I17" i="37"/>
  <c r="H17" i="37"/>
  <c r="E17" i="37"/>
  <c r="D17" i="37"/>
  <c r="AE86" i="36"/>
  <c r="AD86" i="36"/>
  <c r="AC86" i="36"/>
  <c r="AB86" i="36"/>
  <c r="AC17" i="36"/>
  <c r="AB17" i="36"/>
  <c r="Y17" i="36"/>
  <c r="X17" i="36"/>
  <c r="U17" i="36"/>
  <c r="T17" i="36"/>
  <c r="Q17" i="36"/>
  <c r="P17" i="36"/>
  <c r="M17" i="36"/>
  <c r="L17" i="36"/>
  <c r="I17" i="36"/>
  <c r="H17" i="36"/>
  <c r="D17" i="36"/>
  <c r="E17" i="36"/>
  <c r="AE86" i="35"/>
  <c r="AD86" i="35"/>
  <c r="AC86" i="35"/>
  <c r="AB86" i="35"/>
  <c r="AC17" i="35"/>
  <c r="AB17" i="35"/>
  <c r="Y17" i="35"/>
  <c r="X17" i="35"/>
  <c r="U17" i="35"/>
  <c r="T17" i="35"/>
  <c r="Q17" i="35"/>
  <c r="P17" i="35"/>
  <c r="M17" i="35"/>
  <c r="L17" i="35"/>
  <c r="I17" i="35"/>
  <c r="H17" i="35"/>
  <c r="E17" i="35"/>
  <c r="D17" i="35"/>
  <c r="AE86" i="34"/>
  <c r="AD86" i="34"/>
  <c r="AC86" i="34"/>
  <c r="AB86" i="34"/>
  <c r="AC17" i="34"/>
  <c r="AB17" i="34"/>
  <c r="Y17" i="34"/>
  <c r="X17" i="34"/>
  <c r="U17" i="34"/>
  <c r="T17" i="34"/>
  <c r="Q17" i="34"/>
  <c r="P17" i="34"/>
  <c r="M17" i="34"/>
  <c r="L17" i="34"/>
  <c r="I17" i="34"/>
  <c r="H17" i="34"/>
  <c r="E17" i="34"/>
  <c r="D17" i="34"/>
  <c r="AP11" i="34"/>
  <c r="AO11" i="34" s="1"/>
  <c r="AE86" i="33"/>
  <c r="AD86" i="33"/>
  <c r="AC86" i="33"/>
  <c r="AB86" i="33"/>
  <c r="AC17" i="33"/>
  <c r="AB17" i="33"/>
  <c r="Y17" i="33"/>
  <c r="X17" i="33"/>
  <c r="U17" i="33"/>
  <c r="T17" i="33"/>
  <c r="Q17" i="33"/>
  <c r="P17" i="33"/>
  <c r="M17" i="33"/>
  <c r="L17" i="33"/>
  <c r="I17" i="33"/>
  <c r="H17" i="33"/>
  <c r="E17" i="33"/>
  <c r="D17" i="33"/>
  <c r="AE86" i="32"/>
  <c r="AD86" i="32"/>
  <c r="AC86" i="32"/>
  <c r="AB86" i="32"/>
  <c r="AC17" i="32"/>
  <c r="AB17" i="32"/>
  <c r="Y17" i="32"/>
  <c r="X17" i="32"/>
  <c r="U17" i="32"/>
  <c r="T17" i="32"/>
  <c r="Q17" i="32"/>
  <c r="P17" i="32"/>
  <c r="M17" i="32"/>
  <c r="L17" i="32"/>
  <c r="I17" i="32"/>
  <c r="H17" i="32"/>
  <c r="D17" i="32"/>
  <c r="E17" i="32"/>
  <c r="AE86" i="31"/>
  <c r="AD86" i="31"/>
  <c r="AC86" i="31"/>
  <c r="AB86" i="31"/>
  <c r="AC17" i="31"/>
  <c r="AB17" i="31"/>
  <c r="Y17" i="31"/>
  <c r="X17" i="31"/>
  <c r="U17" i="31"/>
  <c r="T17" i="31"/>
  <c r="Q17" i="31"/>
  <c r="P17" i="31"/>
  <c r="M17" i="31"/>
  <c r="L17" i="31"/>
  <c r="I17" i="31"/>
  <c r="H17" i="31"/>
  <c r="E17" i="31"/>
  <c r="D17" i="31"/>
  <c r="AE86" i="30"/>
  <c r="AD86" i="30"/>
  <c r="AC86" i="30"/>
  <c r="AB86" i="30"/>
  <c r="AC17" i="30"/>
  <c r="AB17" i="30"/>
  <c r="Y17" i="30"/>
  <c r="X17" i="30"/>
  <c r="U17" i="30"/>
  <c r="T17" i="30"/>
  <c r="Q17" i="30"/>
  <c r="P17" i="30"/>
  <c r="M17" i="30"/>
  <c r="L17" i="30"/>
  <c r="I17" i="30"/>
  <c r="H17" i="30"/>
  <c r="E17" i="30"/>
  <c r="D17" i="30"/>
  <c r="AE86" i="29"/>
  <c r="AD86" i="29"/>
  <c r="AC86" i="29"/>
  <c r="AB86" i="29"/>
  <c r="AC17" i="29"/>
  <c r="AB17" i="29"/>
  <c r="Y17" i="29"/>
  <c r="X17" i="29"/>
  <c r="U17" i="29"/>
  <c r="T17" i="29"/>
  <c r="Q17" i="29"/>
  <c r="P17" i="29"/>
  <c r="M17" i="29"/>
  <c r="L17" i="29"/>
  <c r="I17" i="29"/>
  <c r="H17" i="29"/>
  <c r="E17" i="29"/>
  <c r="D17" i="29"/>
  <c r="AE86" i="28"/>
  <c r="AD86" i="28"/>
  <c r="AC86" i="28"/>
  <c r="AB86" i="28"/>
  <c r="AC17" i="28"/>
  <c r="AB17" i="28"/>
  <c r="Y17" i="28"/>
  <c r="X17" i="28"/>
  <c r="U17" i="28"/>
  <c r="T17" i="28"/>
  <c r="Q17" i="28"/>
  <c r="P17" i="28"/>
  <c r="M17" i="28"/>
  <c r="L17" i="28"/>
  <c r="I17" i="28"/>
  <c r="H17" i="28"/>
  <c r="E17" i="28"/>
  <c r="D17" i="28"/>
  <c r="AE86" i="27"/>
  <c r="AD86" i="27"/>
  <c r="AC86" i="27"/>
  <c r="AB86" i="27"/>
  <c r="AC17" i="27"/>
  <c r="AB17" i="27"/>
  <c r="Y17" i="27"/>
  <c r="X17" i="27"/>
  <c r="U17" i="27"/>
  <c r="T17" i="27"/>
  <c r="Q17" i="27"/>
  <c r="P17" i="27"/>
  <c r="M17" i="27"/>
  <c r="L17" i="27"/>
  <c r="I17" i="27"/>
  <c r="H17" i="27"/>
  <c r="E17" i="27"/>
  <c r="D17" i="27"/>
  <c r="AE86" i="26"/>
  <c r="AD86" i="26"/>
  <c r="AC86" i="26"/>
  <c r="AB86" i="26"/>
  <c r="AC17" i="26"/>
  <c r="AB17" i="26"/>
  <c r="Y17" i="26"/>
  <c r="X17" i="26"/>
  <c r="U17" i="26"/>
  <c r="T17" i="26"/>
  <c r="Q17" i="26"/>
  <c r="P17" i="26"/>
  <c r="M17" i="26"/>
  <c r="L17" i="26"/>
  <c r="I17" i="26"/>
  <c r="H17" i="26"/>
  <c r="E17" i="26"/>
  <c r="D17" i="26"/>
  <c r="AE86" i="25"/>
  <c r="AD86" i="25"/>
  <c r="AC86" i="25"/>
  <c r="AB86" i="25"/>
  <c r="AC17" i="25"/>
  <c r="AB17" i="25"/>
  <c r="Y17" i="25"/>
  <c r="X17" i="25"/>
  <c r="U17" i="25"/>
  <c r="T17" i="25"/>
  <c r="Q17" i="25"/>
  <c r="P17" i="25"/>
  <c r="M17" i="25"/>
  <c r="L17" i="25"/>
  <c r="I17" i="25"/>
  <c r="H17" i="25"/>
  <c r="E17" i="25"/>
  <c r="D17" i="25"/>
  <c r="AE86" i="24"/>
  <c r="AD86" i="24"/>
  <c r="AC86" i="24"/>
  <c r="AB86" i="24"/>
  <c r="AC17" i="24"/>
  <c r="AB17" i="24"/>
  <c r="Y17" i="24"/>
  <c r="X17" i="24"/>
  <c r="U17" i="24"/>
  <c r="T17" i="24"/>
  <c r="Q17" i="24"/>
  <c r="P17" i="24"/>
  <c r="M17" i="24"/>
  <c r="L17" i="24"/>
  <c r="I17" i="24"/>
  <c r="H17" i="24"/>
  <c r="E17" i="24"/>
  <c r="D17" i="24"/>
  <c r="AE86" i="23"/>
  <c r="AD86" i="23"/>
  <c r="AC86" i="23"/>
  <c r="AB86" i="23"/>
  <c r="AC17" i="23"/>
  <c r="AB17" i="23"/>
  <c r="Y17" i="23"/>
  <c r="X17" i="23"/>
  <c r="U17" i="23"/>
  <c r="T17" i="23"/>
  <c r="Q17" i="23"/>
  <c r="P17" i="23"/>
  <c r="M17" i="23"/>
  <c r="L17" i="23"/>
  <c r="I17" i="23"/>
  <c r="H17" i="23"/>
  <c r="E17" i="23"/>
  <c r="D17" i="23"/>
  <c r="AE86" i="22"/>
  <c r="AD86" i="22"/>
  <c r="AC86" i="22"/>
  <c r="AB86" i="22"/>
  <c r="AC17" i="22"/>
  <c r="AB17" i="22"/>
  <c r="Y17" i="22"/>
  <c r="X17" i="22"/>
  <c r="U17" i="22"/>
  <c r="T17" i="22"/>
  <c r="Q17" i="22"/>
  <c r="P17" i="22"/>
  <c r="M17" i="22"/>
  <c r="L17" i="22"/>
  <c r="I17" i="22"/>
  <c r="H17" i="22"/>
  <c r="D17" i="22"/>
  <c r="E17" i="22"/>
  <c r="AE86" i="21"/>
  <c r="AD86" i="21"/>
  <c r="AC86" i="21"/>
  <c r="AB86" i="21"/>
  <c r="AC17" i="21"/>
  <c r="AB17" i="21"/>
  <c r="Y17" i="21"/>
  <c r="X17" i="21"/>
  <c r="U17" i="21"/>
  <c r="T17" i="21"/>
  <c r="Q17" i="21"/>
  <c r="P17" i="21"/>
  <c r="M17" i="21"/>
  <c r="L17" i="21"/>
  <c r="I17" i="21"/>
  <c r="H17" i="21"/>
  <c r="E17" i="21"/>
  <c r="D17" i="21"/>
  <c r="AE86" i="20"/>
  <c r="AD86" i="20"/>
  <c r="AC86" i="20"/>
  <c r="AB86" i="20"/>
  <c r="AC17" i="20"/>
  <c r="AB17" i="20"/>
  <c r="Y17" i="20"/>
  <c r="X17" i="20"/>
  <c r="U17" i="20"/>
  <c r="T17" i="20"/>
  <c r="Q17" i="20"/>
  <c r="P17" i="20"/>
  <c r="M17" i="20"/>
  <c r="L17" i="20"/>
  <c r="I17" i="20"/>
  <c r="H17" i="20"/>
  <c r="E17" i="20"/>
  <c r="D17" i="20"/>
  <c r="AE86" i="19"/>
  <c r="AD86" i="19"/>
  <c r="AC86" i="19"/>
  <c r="AB86" i="19"/>
  <c r="AC17" i="19"/>
  <c r="AB17" i="19"/>
  <c r="Y17" i="19"/>
  <c r="X17" i="19"/>
  <c r="U17" i="19"/>
  <c r="T17" i="19"/>
  <c r="Q17" i="19"/>
  <c r="P17" i="19"/>
  <c r="M17" i="19"/>
  <c r="L17" i="19"/>
  <c r="I17" i="19"/>
  <c r="H17" i="19"/>
  <c r="E17" i="19"/>
  <c r="D17" i="19"/>
  <c r="AE86" i="18"/>
  <c r="AD86" i="18"/>
  <c r="AC86" i="18"/>
  <c r="AB86" i="18"/>
  <c r="AC17" i="18"/>
  <c r="AB17" i="18"/>
  <c r="Y17" i="18"/>
  <c r="X17" i="18"/>
  <c r="U17" i="18"/>
  <c r="T17" i="18"/>
  <c r="Q17" i="18"/>
  <c r="P17" i="18"/>
  <c r="M17" i="18"/>
  <c r="L17" i="18"/>
  <c r="I17" i="18"/>
  <c r="H17" i="18"/>
  <c r="E17" i="18"/>
  <c r="D17" i="18"/>
  <c r="AE86" i="17"/>
  <c r="AD86" i="17"/>
  <c r="AC86" i="17"/>
  <c r="AB86" i="17"/>
  <c r="AC17" i="17"/>
  <c r="AB17" i="17"/>
  <c r="Y17" i="17"/>
  <c r="X17" i="17"/>
  <c r="U17" i="17"/>
  <c r="T17" i="17"/>
  <c r="Q17" i="17"/>
  <c r="P17" i="17"/>
  <c r="M17" i="17"/>
  <c r="L17" i="17"/>
  <c r="I17" i="17"/>
  <c r="H17" i="17"/>
  <c r="E17" i="17"/>
  <c r="D17" i="17"/>
  <c r="AE86" i="16"/>
  <c r="AD86" i="16"/>
  <c r="AC86" i="16"/>
  <c r="AB86" i="16"/>
  <c r="AC17" i="16"/>
  <c r="AB17" i="16"/>
  <c r="Y17" i="16"/>
  <c r="X17" i="16"/>
  <c r="U17" i="16"/>
  <c r="T17" i="16"/>
  <c r="Q17" i="16"/>
  <c r="P17" i="16"/>
  <c r="M17" i="16"/>
  <c r="L17" i="16"/>
  <c r="I17" i="16"/>
  <c r="H17" i="16"/>
  <c r="E17" i="16"/>
  <c r="D17" i="16"/>
  <c r="AO10" i="34"/>
  <c r="H19" i="14"/>
  <c r="H18" i="14"/>
  <c r="H17" i="14"/>
  <c r="H16" i="14"/>
  <c r="H15" i="14"/>
  <c r="H14" i="14"/>
  <c r="H13" i="14"/>
  <c r="AD86" i="7"/>
  <c r="AD86" i="8"/>
  <c r="AD86" i="9"/>
  <c r="AD86" i="11"/>
  <c r="AD86" i="10"/>
  <c r="AD86" i="1"/>
  <c r="AE86" i="7"/>
  <c r="AE86" i="8"/>
  <c r="AE86" i="9"/>
  <c r="AE86" i="11"/>
  <c r="AE86" i="10"/>
  <c r="AE86" i="1"/>
  <c r="AC86" i="7"/>
  <c r="AC86" i="8"/>
  <c r="AC86" i="9"/>
  <c r="AC86" i="11"/>
  <c r="AC86" i="10"/>
  <c r="AC86" i="1"/>
  <c r="AB86" i="7"/>
  <c r="AB86" i="8"/>
  <c r="AB86" i="9"/>
  <c r="AB86" i="11"/>
  <c r="AB86" i="10"/>
  <c r="AB86" i="1"/>
  <c r="D17" i="8"/>
  <c r="AF17" i="8" s="1"/>
  <c r="E17" i="8"/>
  <c r="H17" i="8"/>
  <c r="I17" i="8"/>
  <c r="L17" i="8"/>
  <c r="M17" i="8"/>
  <c r="P17" i="8"/>
  <c r="Q17" i="8"/>
  <c r="T17" i="8"/>
  <c r="U17" i="8"/>
  <c r="X17" i="8"/>
  <c r="Y17" i="8"/>
  <c r="AB17" i="8"/>
  <c r="AC17" i="8"/>
  <c r="AC17" i="11"/>
  <c r="AB17" i="11"/>
  <c r="Y17" i="11"/>
  <c r="X17" i="11"/>
  <c r="U17" i="11"/>
  <c r="T17" i="11"/>
  <c r="Q17" i="11"/>
  <c r="P17" i="11"/>
  <c r="M17" i="11"/>
  <c r="L17" i="11"/>
  <c r="I17" i="11"/>
  <c r="H17" i="11"/>
  <c r="E17" i="11"/>
  <c r="D17" i="11"/>
  <c r="AC17" i="10"/>
  <c r="AB17" i="10"/>
  <c r="Y17" i="10"/>
  <c r="X17" i="10"/>
  <c r="U17" i="10"/>
  <c r="T17" i="10"/>
  <c r="Q17" i="10"/>
  <c r="P17" i="10"/>
  <c r="M17" i="10"/>
  <c r="L17" i="10"/>
  <c r="I17" i="10"/>
  <c r="H17" i="10"/>
  <c r="E17" i="10"/>
  <c r="D17" i="10"/>
  <c r="AF17" i="10" s="1"/>
  <c r="AC17" i="9"/>
  <c r="AB17" i="9"/>
  <c r="Y17" i="9"/>
  <c r="X17" i="9"/>
  <c r="U17" i="9"/>
  <c r="T17" i="9"/>
  <c r="Q17" i="9"/>
  <c r="P17" i="9"/>
  <c r="M17" i="9"/>
  <c r="L17" i="9"/>
  <c r="I17" i="9"/>
  <c r="H17" i="9"/>
  <c r="E17" i="9"/>
  <c r="D17" i="9"/>
  <c r="AC17" i="7"/>
  <c r="AB17" i="7"/>
  <c r="Y17" i="7"/>
  <c r="X17" i="7"/>
  <c r="U17" i="7"/>
  <c r="T17" i="7"/>
  <c r="Q17" i="7"/>
  <c r="P17" i="7"/>
  <c r="M17" i="7"/>
  <c r="L17" i="7"/>
  <c r="I17" i="7"/>
  <c r="H17" i="7"/>
  <c r="E17" i="7"/>
  <c r="D17" i="7"/>
  <c r="D17" i="1"/>
  <c r="E17" i="1"/>
  <c r="H17" i="1"/>
  <c r="I17" i="1"/>
  <c r="L17" i="1"/>
  <c r="M17" i="1"/>
  <c r="P17" i="1"/>
  <c r="Q17" i="1"/>
  <c r="T17" i="1"/>
  <c r="U17" i="1"/>
  <c r="X17" i="1"/>
  <c r="Y17" i="1"/>
  <c r="AB17" i="1"/>
  <c r="AC17" i="1"/>
  <c r="AP10" i="40"/>
  <c r="AO10" i="40" s="1"/>
  <c r="AP10" i="46"/>
  <c r="AO10" i="46" s="1"/>
  <c r="AP10" i="52"/>
  <c r="AO10" i="52" s="1"/>
  <c r="AP10" i="22"/>
  <c r="AO10" i="22" s="1"/>
  <c r="AP11" i="22"/>
  <c r="AO11" i="22" s="1"/>
  <c r="AP10" i="28"/>
  <c r="AP11" i="28" s="1"/>
  <c r="AO11" i="28" s="1"/>
  <c r="AP10" i="16"/>
  <c r="AO10" i="16" s="1"/>
  <c r="AP10" i="1"/>
  <c r="AP11" i="1" s="1"/>
  <c r="AO11" i="1" s="1"/>
  <c r="AF17" i="47" l="1"/>
  <c r="AF17" i="11"/>
  <c r="AF17" i="30"/>
  <c r="AF17" i="22"/>
  <c r="AF17" i="38"/>
  <c r="AF17" i="42"/>
  <c r="AF17" i="46"/>
  <c r="AF17" i="50"/>
  <c r="AF17" i="54"/>
  <c r="AF17" i="58"/>
  <c r="Y88" i="66"/>
  <c r="AF30" i="37"/>
  <c r="AF30" i="41"/>
  <c r="AF30" i="45"/>
  <c r="AF30" i="49"/>
  <c r="AF30" i="53"/>
  <c r="AF30" i="57"/>
  <c r="AF30" i="25"/>
  <c r="AF30" i="29"/>
  <c r="AF30" i="33"/>
  <c r="AF30" i="19"/>
  <c r="AF30" i="7"/>
  <c r="AF30" i="61"/>
  <c r="AF17" i="19"/>
  <c r="AF17" i="23"/>
  <c r="AF17" i="27"/>
  <c r="AF17" i="31"/>
  <c r="AF30" i="35"/>
  <c r="AG20" i="35" s="1"/>
  <c r="AF30" i="36"/>
  <c r="AF17" i="16"/>
  <c r="AF17" i="24"/>
  <c r="AF17" i="9"/>
  <c r="AF17" i="20"/>
  <c r="AF17" i="1"/>
  <c r="AF17" i="32"/>
  <c r="AF17" i="40"/>
  <c r="AF17" i="44"/>
  <c r="AF17" i="48"/>
  <c r="AF17" i="52"/>
  <c r="AF17" i="56"/>
  <c r="AF17" i="60"/>
  <c r="AF30" i="39"/>
  <c r="AF30" i="43"/>
  <c r="AF30" i="47"/>
  <c r="AF30" i="51"/>
  <c r="AF30" i="23"/>
  <c r="AF30" i="27"/>
  <c r="AF30" i="31"/>
  <c r="AF30" i="17"/>
  <c r="AF30" i="21"/>
  <c r="AF30" i="9"/>
  <c r="AF30" i="59"/>
  <c r="AF17" i="28"/>
  <c r="AF17" i="17"/>
  <c r="AF17" i="25"/>
  <c r="AF17" i="7"/>
  <c r="AF17" i="21"/>
  <c r="AF17" i="29"/>
  <c r="AF17" i="33"/>
  <c r="AF17" i="36"/>
  <c r="AF17" i="37"/>
  <c r="AL17" i="37" s="1"/>
  <c r="AM17" i="37" s="1"/>
  <c r="AF17" i="41"/>
  <c r="AF17" i="45"/>
  <c r="AF17" i="49"/>
  <c r="AF17" i="53"/>
  <c r="AF17" i="57"/>
  <c r="AF17" i="61"/>
  <c r="AG10" i="61" s="1"/>
  <c r="AF30" i="40"/>
  <c r="AF30" i="44"/>
  <c r="AF30" i="48"/>
  <c r="AF30" i="52"/>
  <c r="AF30" i="56"/>
  <c r="AF30" i="24"/>
  <c r="AF30" i="28"/>
  <c r="AF30" i="32"/>
  <c r="AF30" i="18"/>
  <c r="AF30" i="1"/>
  <c r="AF30" i="11"/>
  <c r="AF30" i="60"/>
  <c r="AF17" i="18"/>
  <c r="AF17" i="26"/>
  <c r="AF17" i="55"/>
  <c r="AG12" i="55" s="1"/>
  <c r="H9" i="34"/>
  <c r="H8" i="34" s="1"/>
  <c r="AG14" i="55"/>
  <c r="AF30" i="55"/>
  <c r="D42" i="34"/>
  <c r="AF17" i="35"/>
  <c r="U269" i="66"/>
  <c r="U294" i="66"/>
  <c r="X294" i="66" s="1"/>
  <c r="U323" i="66"/>
  <c r="U324" i="66"/>
  <c r="U325" i="66"/>
  <c r="X325" i="66" s="1"/>
  <c r="U337" i="66"/>
  <c r="U339" i="66"/>
  <c r="U352" i="66"/>
  <c r="X352" i="66" s="1"/>
  <c r="U353" i="66"/>
  <c r="U367" i="66"/>
  <c r="X367" i="66" s="1"/>
  <c r="U368" i="66"/>
  <c r="U380" i="66"/>
  <c r="U381" i="66"/>
  <c r="U395" i="66"/>
  <c r="X395" i="66" s="1"/>
  <c r="U396" i="66"/>
  <c r="U397" i="66"/>
  <c r="U411" i="66"/>
  <c r="X411" i="66" s="1"/>
  <c r="U412" i="66"/>
  <c r="U413" i="66"/>
  <c r="U427" i="66"/>
  <c r="U428" i="66"/>
  <c r="U429" i="66"/>
  <c r="U443" i="66"/>
  <c r="U445" i="66"/>
  <c r="U290" i="66"/>
  <c r="U267" i="66"/>
  <c r="U281" i="66"/>
  <c r="X281" i="66" s="1"/>
  <c r="U295" i="66"/>
  <c r="U297" i="66"/>
  <c r="U309" i="66"/>
  <c r="U311" i="66"/>
  <c r="X311" i="66" s="1"/>
  <c r="U271" i="66"/>
  <c r="U284" i="66"/>
  <c r="U286" i="66"/>
  <c r="X286" i="66" s="1"/>
  <c r="U299" i="66"/>
  <c r="U301" i="66"/>
  <c r="U312" i="66"/>
  <c r="U313" i="66"/>
  <c r="U315" i="66"/>
  <c r="U327" i="66"/>
  <c r="U328" i="66"/>
  <c r="U329" i="66"/>
  <c r="U340" i="66"/>
  <c r="U341" i="66"/>
  <c r="X341" i="66" s="1"/>
  <c r="U343" i="66"/>
  <c r="U355" i="66"/>
  <c r="X355" i="66" s="1"/>
  <c r="U356" i="66"/>
  <c r="U357" i="66"/>
  <c r="U369" i="66"/>
  <c r="U370" i="66"/>
  <c r="X370" i="66" s="1"/>
  <c r="U371" i="66"/>
  <c r="U383" i="66"/>
  <c r="U384" i="66"/>
  <c r="X384" i="66" s="1"/>
  <c r="U385" i="66"/>
  <c r="U399" i="66"/>
  <c r="U400" i="66"/>
  <c r="U401" i="66"/>
  <c r="U415" i="66"/>
  <c r="U416" i="66"/>
  <c r="X416" i="66" s="1"/>
  <c r="U417" i="66"/>
  <c r="U431" i="66"/>
  <c r="U432" i="66"/>
  <c r="X432" i="66" s="1"/>
  <c r="U433" i="66"/>
  <c r="U447" i="66"/>
  <c r="U448" i="66"/>
  <c r="X448" i="66" s="1"/>
  <c r="U449" i="66"/>
  <c r="U350" i="66"/>
  <c r="X350" i="66" s="1"/>
  <c r="U425" i="66"/>
  <c r="X425" i="66" s="1"/>
  <c r="U268" i="66"/>
  <c r="U280" i="66"/>
  <c r="U283" i="66"/>
  <c r="X283" i="66" s="1"/>
  <c r="U296" i="66"/>
  <c r="U308" i="66"/>
  <c r="U270" i="66"/>
  <c r="U272" i="66"/>
  <c r="U285" i="66"/>
  <c r="U287" i="66"/>
  <c r="U300" i="66"/>
  <c r="U273" i="66"/>
  <c r="U275" i="66"/>
  <c r="X275" i="66" s="1"/>
  <c r="U288" i="66"/>
  <c r="U289" i="66"/>
  <c r="U303" i="66"/>
  <c r="X303" i="66" s="1"/>
  <c r="U304" i="66"/>
  <c r="X304" i="66" s="1"/>
  <c r="U316" i="66"/>
  <c r="U317" i="66"/>
  <c r="U318" i="66"/>
  <c r="X318" i="66" s="1"/>
  <c r="U319" i="66"/>
  <c r="U331" i="66"/>
  <c r="U332" i="66"/>
  <c r="X332" i="66" s="1"/>
  <c r="U333" i="66"/>
  <c r="U344" i="66"/>
  <c r="U345" i="66"/>
  <c r="U347" i="66"/>
  <c r="X347" i="66" s="1"/>
  <c r="U358" i="66"/>
  <c r="U359" i="66"/>
  <c r="U360" i="66"/>
  <c r="X360" i="66" s="1"/>
  <c r="U361" i="66"/>
  <c r="U372" i="66"/>
  <c r="U373" i="66"/>
  <c r="U374" i="66"/>
  <c r="U375" i="66"/>
  <c r="U387" i="66"/>
  <c r="U388" i="66"/>
  <c r="X388" i="66" s="1"/>
  <c r="U389" i="66"/>
  <c r="U403" i="66"/>
  <c r="X403" i="66" s="1"/>
  <c r="U404" i="66"/>
  <c r="U405" i="66"/>
  <c r="U419" i="66"/>
  <c r="U420" i="66"/>
  <c r="X420" i="66" s="1"/>
  <c r="U421" i="66"/>
  <c r="U434" i="66"/>
  <c r="U435" i="66"/>
  <c r="U436" i="66"/>
  <c r="X436" i="66" s="1"/>
  <c r="U437" i="66"/>
  <c r="X437" i="66" s="1"/>
  <c r="U451" i="66"/>
  <c r="X451" i="66" s="1"/>
  <c r="R42" i="69"/>
  <c r="R38" i="69"/>
  <c r="R18" i="69"/>
  <c r="S43" i="69"/>
  <c r="S34" i="69"/>
  <c r="S28" i="69"/>
  <c r="S29" i="69"/>
  <c r="S26" i="69"/>
  <c r="S33" i="69"/>
  <c r="S30" i="69"/>
  <c r="S37" i="69"/>
  <c r="S13" i="69"/>
  <c r="S21" i="69"/>
  <c r="S25" i="69"/>
  <c r="S40" i="69"/>
  <c r="S19" i="69"/>
  <c r="S24" i="69"/>
  <c r="S11" i="69"/>
  <c r="S15" i="69"/>
  <c r="S35" i="69"/>
  <c r="S39" i="69"/>
  <c r="S23" i="69"/>
  <c r="S14" i="69"/>
  <c r="S27" i="69"/>
  <c r="S41" i="69"/>
  <c r="S36" i="69"/>
  <c r="S12" i="69"/>
  <c r="S16" i="69"/>
  <c r="S20" i="69"/>
  <c r="S17" i="69"/>
  <c r="S22" i="69"/>
  <c r="S32" i="69"/>
  <c r="S31" i="69"/>
  <c r="R31" i="69"/>
  <c r="S18" i="69"/>
  <c r="S38" i="69"/>
  <c r="AB42" i="49"/>
  <c r="AB44" i="49" s="1"/>
  <c r="L42" i="55"/>
  <c r="L44" i="55" s="1"/>
  <c r="AP11" i="46"/>
  <c r="AO11" i="46" s="1"/>
  <c r="X166" i="66"/>
  <c r="X170" i="66"/>
  <c r="X186" i="66"/>
  <c r="X198" i="66"/>
  <c r="X202" i="66"/>
  <c r="X214" i="66"/>
  <c r="X218" i="66"/>
  <c r="X230" i="66"/>
  <c r="X234" i="66"/>
  <c r="X246" i="66"/>
  <c r="X250" i="66"/>
  <c r="X262" i="66"/>
  <c r="U274" i="66"/>
  <c r="X274" i="66" s="1"/>
  <c r="U302" i="66"/>
  <c r="X302" i="66" s="1"/>
  <c r="U306" i="66"/>
  <c r="X306" i="66" s="1"/>
  <c r="U322" i="66"/>
  <c r="X322" i="66" s="1"/>
  <c r="U334" i="66"/>
  <c r="X334" i="66" s="1"/>
  <c r="U338" i="66"/>
  <c r="X338" i="66" s="1"/>
  <c r="U346" i="66"/>
  <c r="X346" i="66" s="1"/>
  <c r="U354" i="66"/>
  <c r="X354" i="66" s="1"/>
  <c r="U366" i="66"/>
  <c r="X366" i="66" s="1"/>
  <c r="AO10" i="28"/>
  <c r="AP11" i="52"/>
  <c r="AO11" i="52" s="1"/>
  <c r="AP11" i="40"/>
  <c r="AO11" i="40" s="1"/>
  <c r="AO10" i="1"/>
  <c r="AC42" i="34"/>
  <c r="AC44" i="34" s="1"/>
  <c r="U42" i="34"/>
  <c r="U44" i="34" s="1"/>
  <c r="H42" i="38"/>
  <c r="H44" i="38" s="1"/>
  <c r="P42" i="38"/>
  <c r="P44" i="38" s="1"/>
  <c r="H42" i="40"/>
  <c r="H44" i="40" s="1"/>
  <c r="H42" i="42"/>
  <c r="H44" i="42" s="1"/>
  <c r="H42" i="44"/>
  <c r="H44" i="44" s="1"/>
  <c r="H42" i="46"/>
  <c r="H44" i="46" s="1"/>
  <c r="L42" i="51"/>
  <c r="L44" i="51" s="1"/>
  <c r="T42" i="51"/>
  <c r="T44" i="51" s="1"/>
  <c r="AB42" i="51"/>
  <c r="AB44" i="51" s="1"/>
  <c r="L42" i="53"/>
  <c r="L44" i="53" s="1"/>
  <c r="T42" i="53"/>
  <c r="T44" i="53" s="1"/>
  <c r="AB42" i="53"/>
  <c r="AB44" i="53" s="1"/>
  <c r="T42" i="55"/>
  <c r="T44" i="55" s="1"/>
  <c r="AB42" i="55"/>
  <c r="AB44" i="55" s="1"/>
  <c r="U382" i="66"/>
  <c r="X382" i="66" s="1"/>
  <c r="U386" i="66"/>
  <c r="X386" i="66" s="1"/>
  <c r="U394" i="66"/>
  <c r="U398" i="66"/>
  <c r="X398" i="66" s="1"/>
  <c r="U402" i="66"/>
  <c r="X402" i="66" s="1"/>
  <c r="U410" i="66"/>
  <c r="U414" i="66"/>
  <c r="X414" i="66" s="1"/>
  <c r="U418" i="66"/>
  <c r="X418" i="66" s="1"/>
  <c r="U426" i="66"/>
  <c r="U430" i="66"/>
  <c r="X430" i="66" s="1"/>
  <c r="U438" i="66"/>
  <c r="X438" i="66" s="1"/>
  <c r="D8" i="34"/>
  <c r="D42" i="35"/>
  <c r="AF41" i="38"/>
  <c r="AF41" i="40"/>
  <c r="AF41" i="42"/>
  <c r="AF41" i="44"/>
  <c r="AF41" i="46"/>
  <c r="AF41" i="48"/>
  <c r="U442" i="66"/>
  <c r="X442" i="66" s="1"/>
  <c r="U450" i="66"/>
  <c r="X450" i="66" s="1"/>
  <c r="D44" i="34"/>
  <c r="Y42" i="23"/>
  <c r="Y44" i="23" s="1"/>
  <c r="I42" i="25"/>
  <c r="I44" i="25" s="1"/>
  <c r="Q42" i="25"/>
  <c r="Q44" i="25" s="1"/>
  <c r="I42" i="27"/>
  <c r="I44" i="27" s="1"/>
  <c r="Q42" i="27"/>
  <c r="Q44" i="27" s="1"/>
  <c r="I42" i="29"/>
  <c r="I44" i="29" s="1"/>
  <c r="Q42" i="29"/>
  <c r="Q44" i="29" s="1"/>
  <c r="Y42" i="29"/>
  <c r="Y44" i="29" s="1"/>
  <c r="I42" i="31"/>
  <c r="I44" i="31" s="1"/>
  <c r="Q42" i="31"/>
  <c r="Q44" i="31" s="1"/>
  <c r="Y42" i="31"/>
  <c r="Y44" i="31" s="1"/>
  <c r="I42" i="33"/>
  <c r="I44" i="33" s="1"/>
  <c r="I42" i="17"/>
  <c r="I44" i="17" s="1"/>
  <c r="Q42" i="17"/>
  <c r="Q44" i="17" s="1"/>
  <c r="Y42" i="17"/>
  <c r="Y44" i="17" s="1"/>
  <c r="AF37" i="52"/>
  <c r="AF37" i="56"/>
  <c r="I42" i="56"/>
  <c r="I44" i="56" s="1"/>
  <c r="Q42" i="56"/>
  <c r="Q44" i="56" s="1"/>
  <c r="AF37" i="22"/>
  <c r="I42" i="22"/>
  <c r="I44" i="22" s="1"/>
  <c r="Q42" i="22"/>
  <c r="Q44" i="22" s="1"/>
  <c r="Y42" i="22"/>
  <c r="Y44" i="22" s="1"/>
  <c r="AF37" i="24"/>
  <c r="I42" i="24"/>
  <c r="I44" i="24" s="1"/>
  <c r="Q42" i="24"/>
  <c r="Q44" i="24" s="1"/>
  <c r="Y42" i="24"/>
  <c r="Y44" i="24" s="1"/>
  <c r="AF37" i="26"/>
  <c r="I42" i="26"/>
  <c r="I44" i="26" s="1"/>
  <c r="Q42" i="26"/>
  <c r="Q44" i="26" s="1"/>
  <c r="AF37" i="28"/>
  <c r="I42" i="28"/>
  <c r="I44" i="28" s="1"/>
  <c r="Q42" i="28"/>
  <c r="Q44" i="28" s="1"/>
  <c r="AF37" i="30"/>
  <c r="AF37" i="32"/>
  <c r="I42" i="32"/>
  <c r="I44" i="32" s="1"/>
  <c r="Q42" i="32"/>
  <c r="Q44" i="32" s="1"/>
  <c r="Y42" i="32"/>
  <c r="Y44" i="32" s="1"/>
  <c r="AF37" i="16"/>
  <c r="AP11" i="16"/>
  <c r="AO11" i="16" s="1"/>
  <c r="AL17" i="30"/>
  <c r="AM17" i="30" s="1"/>
  <c r="X42" i="36"/>
  <c r="X44" i="36" s="1"/>
  <c r="P42" i="36"/>
  <c r="P44" i="36" s="1"/>
  <c r="AF41" i="37"/>
  <c r="AF41" i="39"/>
  <c r="AF41" i="41"/>
  <c r="H42" i="41"/>
  <c r="H44" i="41" s="1"/>
  <c r="AF41" i="43"/>
  <c r="H42" i="43"/>
  <c r="H44" i="43" s="1"/>
  <c r="P42" i="43"/>
  <c r="P44" i="43" s="1"/>
  <c r="AF41" i="45"/>
  <c r="H42" i="45"/>
  <c r="H44" i="45" s="1"/>
  <c r="AF41" i="47"/>
  <c r="H42" i="47"/>
  <c r="H44" i="47" s="1"/>
  <c r="P42" i="47"/>
  <c r="P44" i="47" s="1"/>
  <c r="AF41" i="49"/>
  <c r="AL17" i="25"/>
  <c r="AM17" i="25" s="1"/>
  <c r="C88" i="66"/>
  <c r="C89" i="66" s="1"/>
  <c r="C90" i="66" s="1"/>
  <c r="C91" i="66" s="1"/>
  <c r="C92" i="66" s="1"/>
  <c r="C93" i="66" s="1"/>
  <c r="C94" i="66" s="1"/>
  <c r="C95" i="66" s="1"/>
  <c r="C96" i="66" s="1"/>
  <c r="C97" i="66" s="1"/>
  <c r="C98" i="66" s="1"/>
  <c r="C99" i="66" s="1"/>
  <c r="C100" i="66" s="1"/>
  <c r="C101" i="66" s="1"/>
  <c r="C102" i="66" s="1"/>
  <c r="C103" i="66" s="1"/>
  <c r="C104" i="66" s="1"/>
  <c r="C105" i="66" s="1"/>
  <c r="C106" i="66" s="1"/>
  <c r="C107" i="66" s="1"/>
  <c r="C108" i="66" s="1"/>
  <c r="C109" i="66" s="1"/>
  <c r="C110" i="66" s="1"/>
  <c r="C111" i="66" s="1"/>
  <c r="C112" i="66" s="1"/>
  <c r="C113" i="66" s="1"/>
  <c r="C114" i="66" s="1"/>
  <c r="C115" i="66" s="1"/>
  <c r="C116" i="66" s="1"/>
  <c r="C117" i="66" s="1"/>
  <c r="C118" i="66" s="1"/>
  <c r="C119" i="66" s="1"/>
  <c r="C120" i="66" s="1"/>
  <c r="C121" i="66" s="1"/>
  <c r="C122" i="66" s="1"/>
  <c r="C123" i="66" s="1"/>
  <c r="C124" i="66" s="1"/>
  <c r="C125" i="66" s="1"/>
  <c r="C126" i="66" s="1"/>
  <c r="C127" i="66" s="1"/>
  <c r="C128" i="66" s="1"/>
  <c r="C129" i="66" s="1"/>
  <c r="C130" i="66" s="1"/>
  <c r="C131" i="66" s="1"/>
  <c r="C132" i="66" s="1"/>
  <c r="C133" i="66" s="1"/>
  <c r="C134" i="66" s="1"/>
  <c r="C135" i="66" s="1"/>
  <c r="C136" i="66" s="1"/>
  <c r="C137" i="66" s="1"/>
  <c r="C138" i="66" s="1"/>
  <c r="C139" i="66" s="1"/>
  <c r="C140" i="66" s="1"/>
  <c r="C141" i="66" s="1"/>
  <c r="C142" i="66" s="1"/>
  <c r="C143" i="66" s="1"/>
  <c r="C144" i="66" s="1"/>
  <c r="C145" i="66" s="1"/>
  <c r="C146" i="66" s="1"/>
  <c r="C147" i="66" s="1"/>
  <c r="C148" i="66" s="1"/>
  <c r="C149" i="66" s="1"/>
  <c r="C150" i="66" s="1"/>
  <c r="C151" i="66" s="1"/>
  <c r="C152" i="66" s="1"/>
  <c r="C153" i="66" s="1"/>
  <c r="C154" i="66" s="1"/>
  <c r="C155" i="66" s="1"/>
  <c r="C156" i="66" s="1"/>
  <c r="C157" i="66" s="1"/>
  <c r="C158" i="66" s="1"/>
  <c r="C159" i="66" s="1"/>
  <c r="C160" i="66" s="1"/>
  <c r="C161" i="66" s="1"/>
  <c r="C162" i="66" s="1"/>
  <c r="C163" i="66" s="1"/>
  <c r="C164" i="66" s="1"/>
  <c r="C165" i="66" s="1"/>
  <c r="C166" i="66" s="1"/>
  <c r="C167" i="66" s="1"/>
  <c r="C168" i="66" s="1"/>
  <c r="C169" i="66" s="1"/>
  <c r="C170" i="66" s="1"/>
  <c r="C171" i="66" s="1"/>
  <c r="C172" i="66" s="1"/>
  <c r="C173" i="66" s="1"/>
  <c r="C174" i="66" s="1"/>
  <c r="C175" i="66" s="1"/>
  <c r="C176" i="66" s="1"/>
  <c r="C177" i="66" s="1"/>
  <c r="C178" i="66" s="1"/>
  <c r="C179" i="66" s="1"/>
  <c r="C180" i="66" s="1"/>
  <c r="C181" i="66" s="1"/>
  <c r="C182" i="66" s="1"/>
  <c r="C183" i="66" s="1"/>
  <c r="C184" i="66" s="1"/>
  <c r="C185" i="66" s="1"/>
  <c r="C186" i="66" s="1"/>
  <c r="C187" i="66" s="1"/>
  <c r="C188" i="66" s="1"/>
  <c r="C189" i="66" s="1"/>
  <c r="C190" i="66" s="1"/>
  <c r="C191" i="66" s="1"/>
  <c r="C192" i="66" s="1"/>
  <c r="C193" i="66" s="1"/>
  <c r="C194" i="66" s="1"/>
  <c r="C195" i="66" s="1"/>
  <c r="C196" i="66" s="1"/>
  <c r="C197" i="66" s="1"/>
  <c r="C198" i="66" s="1"/>
  <c r="C199" i="66" s="1"/>
  <c r="C200" i="66" s="1"/>
  <c r="C201" i="66" s="1"/>
  <c r="C202" i="66" s="1"/>
  <c r="C203" i="66" s="1"/>
  <c r="C204" i="66" s="1"/>
  <c r="C205" i="66" s="1"/>
  <c r="C206" i="66" s="1"/>
  <c r="C207" i="66" s="1"/>
  <c r="C208" i="66" s="1"/>
  <c r="C209" i="66" s="1"/>
  <c r="C210" i="66" s="1"/>
  <c r="C211" i="66" s="1"/>
  <c r="C212" i="66" s="1"/>
  <c r="C213" i="66" s="1"/>
  <c r="C214" i="66" s="1"/>
  <c r="C215" i="66" s="1"/>
  <c r="C216" i="66" s="1"/>
  <c r="C217" i="66" s="1"/>
  <c r="C218" i="66" s="1"/>
  <c r="C219" i="66" s="1"/>
  <c r="C220" i="66" s="1"/>
  <c r="C221" i="66" s="1"/>
  <c r="C222" i="66" s="1"/>
  <c r="C223" i="66" s="1"/>
  <c r="C224" i="66" s="1"/>
  <c r="C225" i="66" s="1"/>
  <c r="C226" i="66" s="1"/>
  <c r="C227" i="66" s="1"/>
  <c r="C228" i="66" s="1"/>
  <c r="C229" i="66" s="1"/>
  <c r="C230" i="66" s="1"/>
  <c r="C231" i="66" s="1"/>
  <c r="C232" i="66" s="1"/>
  <c r="C233" i="66" s="1"/>
  <c r="C234" i="66" s="1"/>
  <c r="C235" i="66" s="1"/>
  <c r="C236" i="66" s="1"/>
  <c r="C237" i="66" s="1"/>
  <c r="C238" i="66" s="1"/>
  <c r="C239" i="66" s="1"/>
  <c r="C240" i="66" s="1"/>
  <c r="C241" i="66" s="1"/>
  <c r="C242" i="66" s="1"/>
  <c r="C243" i="66" s="1"/>
  <c r="C244" i="66" s="1"/>
  <c r="C245" i="66" s="1"/>
  <c r="C246" i="66" s="1"/>
  <c r="C247" i="66" s="1"/>
  <c r="C248" i="66" s="1"/>
  <c r="C249" i="66" s="1"/>
  <c r="C250" i="66" s="1"/>
  <c r="C251" i="66" s="1"/>
  <c r="C252" i="66" s="1"/>
  <c r="C253" i="66" s="1"/>
  <c r="C254" i="66" s="1"/>
  <c r="C255" i="66" s="1"/>
  <c r="C256" i="66" s="1"/>
  <c r="C257" i="66" s="1"/>
  <c r="C258" i="66" s="1"/>
  <c r="C259" i="66" s="1"/>
  <c r="C260" i="66" s="1"/>
  <c r="C261" i="66" s="1"/>
  <c r="C262" i="66" s="1"/>
  <c r="C263" i="66" s="1"/>
  <c r="C264" i="66" s="1"/>
  <c r="C265" i="66" s="1"/>
  <c r="C266" i="66" s="1"/>
  <c r="C267" i="66" s="1"/>
  <c r="C268" i="66" s="1"/>
  <c r="C269" i="66" s="1"/>
  <c r="C270" i="66" s="1"/>
  <c r="C271" i="66" s="1"/>
  <c r="C272" i="66" s="1"/>
  <c r="C273" i="66" s="1"/>
  <c r="C274" i="66" s="1"/>
  <c r="C275" i="66" s="1"/>
  <c r="C276" i="66" s="1"/>
  <c r="C277" i="66" s="1"/>
  <c r="C278" i="66" s="1"/>
  <c r="C279" i="66" s="1"/>
  <c r="C280" i="66" s="1"/>
  <c r="C281" i="66" s="1"/>
  <c r="C282" i="66" s="1"/>
  <c r="C283" i="66" s="1"/>
  <c r="C284" i="66" s="1"/>
  <c r="C285" i="66" s="1"/>
  <c r="C286" i="66" s="1"/>
  <c r="C287" i="66" s="1"/>
  <c r="C288" i="66" s="1"/>
  <c r="C289" i="66" s="1"/>
  <c r="C290" i="66" s="1"/>
  <c r="C291" i="66" s="1"/>
  <c r="C292" i="66" s="1"/>
  <c r="C293" i="66" s="1"/>
  <c r="C294" i="66" s="1"/>
  <c r="C295" i="66" s="1"/>
  <c r="C296" i="66" s="1"/>
  <c r="C297" i="66" s="1"/>
  <c r="C298" i="66" s="1"/>
  <c r="C299" i="66" s="1"/>
  <c r="C300" i="66" s="1"/>
  <c r="C301" i="66" s="1"/>
  <c r="C302" i="66" s="1"/>
  <c r="C303" i="66" s="1"/>
  <c r="C304" i="66" s="1"/>
  <c r="C305" i="66" s="1"/>
  <c r="C306" i="66" s="1"/>
  <c r="C307" i="66" s="1"/>
  <c r="C308" i="66" s="1"/>
  <c r="C309" i="66" s="1"/>
  <c r="C310" i="66" s="1"/>
  <c r="C311" i="66" s="1"/>
  <c r="C312" i="66" s="1"/>
  <c r="C313" i="66" s="1"/>
  <c r="C314" i="66" s="1"/>
  <c r="C315" i="66" s="1"/>
  <c r="C316" i="66" s="1"/>
  <c r="C317" i="66" s="1"/>
  <c r="C318" i="66" s="1"/>
  <c r="C319" i="66" s="1"/>
  <c r="C320" i="66" s="1"/>
  <c r="C321" i="66" s="1"/>
  <c r="C322" i="66" s="1"/>
  <c r="C323" i="66" s="1"/>
  <c r="C324" i="66" s="1"/>
  <c r="C325" i="66" s="1"/>
  <c r="C326" i="66" s="1"/>
  <c r="C327" i="66" s="1"/>
  <c r="C328" i="66" s="1"/>
  <c r="C329" i="66" s="1"/>
  <c r="C330" i="66" s="1"/>
  <c r="C331" i="66" s="1"/>
  <c r="C332" i="66" s="1"/>
  <c r="C333" i="66" s="1"/>
  <c r="C334" i="66" s="1"/>
  <c r="C335" i="66" s="1"/>
  <c r="C336" i="66" s="1"/>
  <c r="C337" i="66" s="1"/>
  <c r="C338" i="66" s="1"/>
  <c r="C339" i="66" s="1"/>
  <c r="C340" i="66" s="1"/>
  <c r="C341" i="66" s="1"/>
  <c r="C342" i="66" s="1"/>
  <c r="C343" i="66" s="1"/>
  <c r="C344" i="66" s="1"/>
  <c r="C345" i="66" s="1"/>
  <c r="C346" i="66" s="1"/>
  <c r="C347" i="66" s="1"/>
  <c r="C348" i="66" s="1"/>
  <c r="C349" i="66" s="1"/>
  <c r="C350" i="66" s="1"/>
  <c r="C351" i="66" s="1"/>
  <c r="C352" i="66" s="1"/>
  <c r="C353" i="66" s="1"/>
  <c r="C354" i="66" s="1"/>
  <c r="C355" i="66" s="1"/>
  <c r="C356" i="66" s="1"/>
  <c r="C357" i="66" s="1"/>
  <c r="C358" i="66" s="1"/>
  <c r="C359" i="66" s="1"/>
  <c r="C360" i="66" s="1"/>
  <c r="C361" i="66" s="1"/>
  <c r="C362" i="66" s="1"/>
  <c r="C363" i="66" s="1"/>
  <c r="C364" i="66" s="1"/>
  <c r="C365" i="66" s="1"/>
  <c r="C366" i="66" s="1"/>
  <c r="C367" i="66" s="1"/>
  <c r="C368" i="66" s="1"/>
  <c r="C369" i="66" s="1"/>
  <c r="C370" i="66" s="1"/>
  <c r="C371" i="66" s="1"/>
  <c r="C372" i="66" s="1"/>
  <c r="C373" i="66" s="1"/>
  <c r="C374" i="66" s="1"/>
  <c r="C375" i="66" s="1"/>
  <c r="C376" i="66" s="1"/>
  <c r="C377" i="66" s="1"/>
  <c r="C378" i="66" s="1"/>
  <c r="C379" i="66" s="1"/>
  <c r="C380" i="66" s="1"/>
  <c r="C381" i="66" s="1"/>
  <c r="C382" i="66" s="1"/>
  <c r="C383" i="66" s="1"/>
  <c r="C384" i="66" s="1"/>
  <c r="C385" i="66" s="1"/>
  <c r="C386" i="66" s="1"/>
  <c r="C387" i="66" s="1"/>
  <c r="C388" i="66" s="1"/>
  <c r="C389" i="66" s="1"/>
  <c r="C390" i="66" s="1"/>
  <c r="C391" i="66" s="1"/>
  <c r="C392" i="66" s="1"/>
  <c r="C393" i="66" s="1"/>
  <c r="C394" i="66" s="1"/>
  <c r="C395" i="66" s="1"/>
  <c r="C396" i="66" s="1"/>
  <c r="C397" i="66" s="1"/>
  <c r="C398" i="66" s="1"/>
  <c r="C399" i="66" s="1"/>
  <c r="C400" i="66" s="1"/>
  <c r="C401" i="66" s="1"/>
  <c r="C402" i="66" s="1"/>
  <c r="C403" i="66" s="1"/>
  <c r="C404" i="66" s="1"/>
  <c r="C405" i="66" s="1"/>
  <c r="C406" i="66" s="1"/>
  <c r="C407" i="66" s="1"/>
  <c r="C408" i="66" s="1"/>
  <c r="C409" i="66" s="1"/>
  <c r="C410" i="66" s="1"/>
  <c r="C411" i="66" s="1"/>
  <c r="C412" i="66" s="1"/>
  <c r="C413" i="66" s="1"/>
  <c r="C414" i="66" s="1"/>
  <c r="C415" i="66" s="1"/>
  <c r="C416" i="66" s="1"/>
  <c r="C417" i="66" s="1"/>
  <c r="C418" i="66" s="1"/>
  <c r="C419" i="66" s="1"/>
  <c r="C420" i="66" s="1"/>
  <c r="C421" i="66" s="1"/>
  <c r="C422" i="66" s="1"/>
  <c r="C423" i="66" s="1"/>
  <c r="C424" i="66" s="1"/>
  <c r="C425" i="66" s="1"/>
  <c r="C426" i="66" s="1"/>
  <c r="C427" i="66" s="1"/>
  <c r="C428" i="66" s="1"/>
  <c r="C429" i="66" s="1"/>
  <c r="C430" i="66" s="1"/>
  <c r="C431" i="66" s="1"/>
  <c r="C432" i="66" s="1"/>
  <c r="C433" i="66" s="1"/>
  <c r="C434" i="66" s="1"/>
  <c r="C435" i="66" s="1"/>
  <c r="C436" i="66" s="1"/>
  <c r="C437" i="66" s="1"/>
  <c r="C438" i="66" s="1"/>
  <c r="C439" i="66" s="1"/>
  <c r="C440" i="66" s="1"/>
  <c r="C441" i="66" s="1"/>
  <c r="C442" i="66" s="1"/>
  <c r="C443" i="66" s="1"/>
  <c r="C444" i="66" s="1"/>
  <c r="C445" i="66" s="1"/>
  <c r="C446" i="66" s="1"/>
  <c r="C447" i="66" s="1"/>
  <c r="C448" i="66" s="1"/>
  <c r="C449" i="66" s="1"/>
  <c r="C450" i="66" s="1"/>
  <c r="C451" i="66" s="1"/>
  <c r="C452" i="66" s="1"/>
  <c r="C453" i="66" s="1"/>
  <c r="C454" i="66" s="1"/>
  <c r="C455" i="66" s="1"/>
  <c r="C456" i="66" s="1"/>
  <c r="C457" i="66" s="1"/>
  <c r="C458" i="66" s="1"/>
  <c r="AF37" i="57"/>
  <c r="I42" i="57"/>
  <c r="I44" i="57" s="1"/>
  <c r="Q42" i="57"/>
  <c r="Q44" i="57" s="1"/>
  <c r="Y42" i="57"/>
  <c r="Y44" i="57" s="1"/>
  <c r="AF37" i="23"/>
  <c r="I42" i="23"/>
  <c r="I44" i="23" s="1"/>
  <c r="Q42" i="23"/>
  <c r="Q44" i="23" s="1"/>
  <c r="AF37" i="25"/>
  <c r="AF37" i="27"/>
  <c r="AF37" i="29"/>
  <c r="AF37" i="31"/>
  <c r="AF37" i="33"/>
  <c r="AF37" i="17"/>
  <c r="L9" i="34"/>
  <c r="L8" i="34" s="1"/>
  <c r="M42" i="34"/>
  <c r="M44" i="34" s="1"/>
  <c r="X42" i="38"/>
  <c r="X44" i="38" s="1"/>
  <c r="P42" i="40"/>
  <c r="P44" i="40" s="1"/>
  <c r="X42" i="40"/>
  <c r="X44" i="40" s="1"/>
  <c r="P42" i="42"/>
  <c r="P44" i="42" s="1"/>
  <c r="X42" i="42"/>
  <c r="X44" i="42" s="1"/>
  <c r="P42" i="44"/>
  <c r="P44" i="44" s="1"/>
  <c r="X42" i="44"/>
  <c r="X44" i="44" s="1"/>
  <c r="P42" i="46"/>
  <c r="P44" i="46" s="1"/>
  <c r="X42" i="46"/>
  <c r="X44" i="46" s="1"/>
  <c r="H42" i="48"/>
  <c r="H44" i="48" s="1"/>
  <c r="P42" i="48"/>
  <c r="P44" i="48" s="1"/>
  <c r="X42" i="48"/>
  <c r="X44" i="48" s="1"/>
  <c r="AL17" i="41"/>
  <c r="AM17" i="41" s="1"/>
  <c r="AL17" i="44"/>
  <c r="AM17" i="44" s="1"/>
  <c r="AL17" i="46"/>
  <c r="AM17" i="46" s="1"/>
  <c r="AF37" i="50"/>
  <c r="I42" i="50"/>
  <c r="I44" i="50" s="1"/>
  <c r="Q42" i="50"/>
  <c r="Q44" i="50" s="1"/>
  <c r="Y42" i="50"/>
  <c r="Y44" i="50" s="1"/>
  <c r="E42" i="51"/>
  <c r="E44" i="51" s="1"/>
  <c r="I42" i="52"/>
  <c r="I44" i="52" s="1"/>
  <c r="Q42" i="52"/>
  <c r="Q44" i="52" s="1"/>
  <c r="Y42" i="52"/>
  <c r="Y44" i="52" s="1"/>
  <c r="AF37" i="54"/>
  <c r="I42" i="54"/>
  <c r="I44" i="54" s="1"/>
  <c r="Q42" i="54"/>
  <c r="Q44" i="54" s="1"/>
  <c r="Y42" i="54"/>
  <c r="Y44" i="54" s="1"/>
  <c r="E42" i="55"/>
  <c r="Y42" i="56"/>
  <c r="Y44" i="56" s="1"/>
  <c r="E42" i="57"/>
  <c r="E44" i="57" s="1"/>
  <c r="E42" i="23"/>
  <c r="E44" i="23" s="1"/>
  <c r="E42" i="25"/>
  <c r="E44" i="25" s="1"/>
  <c r="Y42" i="26"/>
  <c r="Y44" i="26" s="1"/>
  <c r="E42" i="27"/>
  <c r="E44" i="27" s="1"/>
  <c r="Y42" i="28"/>
  <c r="Y44" i="28" s="1"/>
  <c r="E42" i="29"/>
  <c r="E44" i="29" s="1"/>
  <c r="I42" i="30"/>
  <c r="I44" i="30" s="1"/>
  <c r="Q42" i="30"/>
  <c r="Q44" i="30" s="1"/>
  <c r="Y42" i="30"/>
  <c r="Y44" i="30" s="1"/>
  <c r="E42" i="31"/>
  <c r="E44" i="31" s="1"/>
  <c r="E42" i="33"/>
  <c r="E44" i="33" s="1"/>
  <c r="I42" i="16"/>
  <c r="I44" i="16" s="1"/>
  <c r="Q42" i="16"/>
  <c r="Q44" i="16" s="1"/>
  <c r="Y42" i="16"/>
  <c r="Y44" i="16" s="1"/>
  <c r="E42" i="17"/>
  <c r="E44" i="17" s="1"/>
  <c r="AF37" i="18"/>
  <c r="I42" i="18"/>
  <c r="I44" i="18" s="1"/>
  <c r="Q42" i="18"/>
  <c r="Q44" i="18" s="1"/>
  <c r="Y42" i="18"/>
  <c r="Y44" i="18" s="1"/>
  <c r="E42" i="19"/>
  <c r="E44" i="19" s="1"/>
  <c r="AF37" i="20"/>
  <c r="I42" i="20"/>
  <c r="I44" i="20" s="1"/>
  <c r="Q42" i="20"/>
  <c r="Q44" i="20" s="1"/>
  <c r="Y42" i="20"/>
  <c r="Y44" i="20" s="1"/>
  <c r="E42" i="21"/>
  <c r="E44" i="21" s="1"/>
  <c r="AF37" i="1"/>
  <c r="I42" i="1"/>
  <c r="I44" i="1" s="1"/>
  <c r="Q42" i="1"/>
  <c r="Q44" i="1" s="1"/>
  <c r="Y42" i="1"/>
  <c r="Y44" i="1" s="1"/>
  <c r="E42" i="7"/>
  <c r="E44" i="7" s="1"/>
  <c r="AF37" i="8"/>
  <c r="I42" i="8"/>
  <c r="I44" i="8" s="1"/>
  <c r="Q42" i="8"/>
  <c r="Q44" i="8" s="1"/>
  <c r="Y42" i="8"/>
  <c r="Y44" i="8" s="1"/>
  <c r="E42" i="9"/>
  <c r="E44" i="9" s="1"/>
  <c r="AF37" i="11"/>
  <c r="I42" i="11"/>
  <c r="I44" i="11" s="1"/>
  <c r="Q42" i="11"/>
  <c r="Q44" i="11" s="1"/>
  <c r="Y42" i="11"/>
  <c r="Y44" i="11" s="1"/>
  <c r="E42" i="10"/>
  <c r="E44" i="10" s="1"/>
  <c r="AF37" i="58"/>
  <c r="Q42" i="58"/>
  <c r="Q44" i="58" s="1"/>
  <c r="Y42" i="58"/>
  <c r="Y44" i="58" s="1"/>
  <c r="E42" i="59"/>
  <c r="E44" i="59" s="1"/>
  <c r="AF37" i="60"/>
  <c r="I42" i="60"/>
  <c r="I44" i="60" s="1"/>
  <c r="Q42" i="60"/>
  <c r="Q44" i="60" s="1"/>
  <c r="Y42" i="60"/>
  <c r="Y44" i="60" s="1"/>
  <c r="E42" i="61"/>
  <c r="E44" i="61" s="1"/>
  <c r="AF37" i="34"/>
  <c r="H42" i="36"/>
  <c r="H44" i="36" s="1"/>
  <c r="AC42" i="35"/>
  <c r="AC44" i="35" s="1"/>
  <c r="U42" i="35"/>
  <c r="U44" i="35" s="1"/>
  <c r="M42" i="35"/>
  <c r="M44" i="35" s="1"/>
  <c r="P42" i="37"/>
  <c r="P44" i="37" s="1"/>
  <c r="X42" i="37"/>
  <c r="X44" i="37" s="1"/>
  <c r="P42" i="39"/>
  <c r="P44" i="39" s="1"/>
  <c r="X42" i="39"/>
  <c r="X44" i="39" s="1"/>
  <c r="P42" i="41"/>
  <c r="P44" i="41" s="1"/>
  <c r="X42" i="41"/>
  <c r="X44" i="41" s="1"/>
  <c r="X42" i="43"/>
  <c r="X44" i="43" s="1"/>
  <c r="P42" i="45"/>
  <c r="P44" i="45" s="1"/>
  <c r="X42" i="45"/>
  <c r="X44" i="45" s="1"/>
  <c r="X42" i="47"/>
  <c r="X44" i="47" s="1"/>
  <c r="P42" i="49"/>
  <c r="P44" i="49" s="1"/>
  <c r="AL17" i="54"/>
  <c r="AM17" i="54" s="1"/>
  <c r="E42" i="50"/>
  <c r="E44" i="50" s="1"/>
  <c r="I42" i="51"/>
  <c r="I44" i="51" s="1"/>
  <c r="Q42" i="51"/>
  <c r="Q44" i="51" s="1"/>
  <c r="Y42" i="51"/>
  <c r="Y44" i="51" s="1"/>
  <c r="I42" i="53"/>
  <c r="I44" i="53" s="1"/>
  <c r="Q42" i="53"/>
  <c r="Q44" i="53" s="1"/>
  <c r="Y42" i="53"/>
  <c r="Y44" i="53" s="1"/>
  <c r="E42" i="54"/>
  <c r="E44" i="54" s="1"/>
  <c r="I42" i="55"/>
  <c r="I44" i="55" s="1"/>
  <c r="Q42" i="55"/>
  <c r="Q44" i="55" s="1"/>
  <c r="Y42" i="55"/>
  <c r="Y44" i="55" s="1"/>
  <c r="E42" i="56"/>
  <c r="E44" i="56" s="1"/>
  <c r="E42" i="22"/>
  <c r="E44" i="22" s="1"/>
  <c r="E42" i="24"/>
  <c r="E44" i="24" s="1"/>
  <c r="Y42" i="25"/>
  <c r="Y44" i="25" s="1"/>
  <c r="E42" i="26"/>
  <c r="E44" i="26" s="1"/>
  <c r="Y42" i="27"/>
  <c r="Y44" i="27" s="1"/>
  <c r="E42" i="28"/>
  <c r="E44" i="28" s="1"/>
  <c r="E42" i="30"/>
  <c r="E44" i="30" s="1"/>
  <c r="E42" i="32"/>
  <c r="E44" i="32" s="1"/>
  <c r="Q42" i="33"/>
  <c r="Q44" i="33" s="1"/>
  <c r="Y42" i="33"/>
  <c r="Y44" i="33" s="1"/>
  <c r="E42" i="16"/>
  <c r="E44" i="16" s="1"/>
  <c r="E42" i="18"/>
  <c r="E44" i="18" s="1"/>
  <c r="AF37" i="19"/>
  <c r="I42" i="19"/>
  <c r="I44" i="19" s="1"/>
  <c r="Q42" i="19"/>
  <c r="Q44" i="19" s="1"/>
  <c r="Y42" i="19"/>
  <c r="Y44" i="19" s="1"/>
  <c r="E42" i="20"/>
  <c r="E44" i="20" s="1"/>
  <c r="AF37" i="21"/>
  <c r="I42" i="21"/>
  <c r="I44" i="21" s="1"/>
  <c r="Q42" i="21"/>
  <c r="Q44" i="21" s="1"/>
  <c r="Y42" i="21"/>
  <c r="Y44" i="21" s="1"/>
  <c r="E42" i="1"/>
  <c r="E44" i="1" s="1"/>
  <c r="AF37" i="7"/>
  <c r="I42" i="7"/>
  <c r="I44" i="7" s="1"/>
  <c r="Q42" i="7"/>
  <c r="Q44" i="7" s="1"/>
  <c r="Y42" i="7"/>
  <c r="Y44" i="7" s="1"/>
  <c r="E42" i="8"/>
  <c r="E44" i="8" s="1"/>
  <c r="AF37" i="9"/>
  <c r="I42" i="9"/>
  <c r="I44" i="9" s="1"/>
  <c r="Q42" i="9"/>
  <c r="Q44" i="9" s="1"/>
  <c r="Y42" i="9"/>
  <c r="Y44" i="9" s="1"/>
  <c r="E42" i="11"/>
  <c r="E44" i="11" s="1"/>
  <c r="AF37" i="10"/>
  <c r="I42" i="10"/>
  <c r="I44" i="10" s="1"/>
  <c r="Q42" i="10"/>
  <c r="Q44" i="10" s="1"/>
  <c r="Y42" i="10"/>
  <c r="Y44" i="10" s="1"/>
  <c r="E42" i="58"/>
  <c r="E44" i="58" s="1"/>
  <c r="AF37" i="59"/>
  <c r="I42" i="59"/>
  <c r="I44" i="59" s="1"/>
  <c r="Q42" i="59"/>
  <c r="Q44" i="59" s="1"/>
  <c r="Y42" i="59"/>
  <c r="Y44" i="59" s="1"/>
  <c r="E42" i="60"/>
  <c r="E44" i="60" s="1"/>
  <c r="AF37" i="61"/>
  <c r="I42" i="61"/>
  <c r="I44" i="61" s="1"/>
  <c r="Q42" i="61"/>
  <c r="Q44" i="61" s="1"/>
  <c r="Y42" i="61"/>
  <c r="Y44" i="61" s="1"/>
  <c r="AL17" i="17"/>
  <c r="AM17" i="17" s="1"/>
  <c r="AL17" i="22"/>
  <c r="AM17" i="22" s="1"/>
  <c r="AL17" i="27"/>
  <c r="AM17" i="27" s="1"/>
  <c r="AL17" i="36"/>
  <c r="AM17" i="36" s="1"/>
  <c r="AL17" i="40"/>
  <c r="AM17" i="40" s="1"/>
  <c r="AL17" i="59"/>
  <c r="AM17" i="59" s="1"/>
  <c r="P9" i="34"/>
  <c r="AL17" i="24"/>
  <c r="AM17" i="24" s="1"/>
  <c r="AL17" i="29"/>
  <c r="AM17" i="29" s="1"/>
  <c r="AL17" i="51"/>
  <c r="AM17" i="51" s="1"/>
  <c r="AL17" i="1"/>
  <c r="AM17" i="1" s="1"/>
  <c r="AL17" i="9"/>
  <c r="AM17" i="9" s="1"/>
  <c r="AL17" i="11"/>
  <c r="AM17" i="11" s="1"/>
  <c r="AL17" i="18"/>
  <c r="AM17" i="18" s="1"/>
  <c r="AL17" i="23"/>
  <c r="AM17" i="23" s="1"/>
  <c r="AL17" i="26"/>
  <c r="AM17" i="26" s="1"/>
  <c r="AL17" i="33"/>
  <c r="AM17" i="33" s="1"/>
  <c r="AF17" i="34"/>
  <c r="AL17" i="34" s="1"/>
  <c r="AL17" i="39"/>
  <c r="AM17" i="39" s="1"/>
  <c r="AL17" i="47"/>
  <c r="AM17" i="47" s="1"/>
  <c r="AL17" i="50"/>
  <c r="AM17" i="50" s="1"/>
  <c r="AL17" i="55"/>
  <c r="AM17" i="55" s="1"/>
  <c r="AL17" i="58"/>
  <c r="AM17" i="58" s="1"/>
  <c r="AL17" i="61"/>
  <c r="AM17" i="61" s="1"/>
  <c r="AF41" i="34"/>
  <c r="AL41" i="34" s="1"/>
  <c r="Y42" i="36"/>
  <c r="Y44" i="36" s="1"/>
  <c r="Q42" i="36"/>
  <c r="Q44" i="36" s="1"/>
  <c r="I42" i="36"/>
  <c r="I44" i="36" s="1"/>
  <c r="AF37" i="36"/>
  <c r="X42" i="35"/>
  <c r="X44" i="35" s="1"/>
  <c r="P42" i="35"/>
  <c r="P44" i="35" s="1"/>
  <c r="H42" i="35"/>
  <c r="H44" i="35" s="1"/>
  <c r="X42" i="34"/>
  <c r="X44" i="34" s="1"/>
  <c r="P42" i="34"/>
  <c r="P44" i="34" s="1"/>
  <c r="E42" i="37"/>
  <c r="E44" i="37" s="1"/>
  <c r="AF37" i="37"/>
  <c r="I42" i="37"/>
  <c r="I44" i="37" s="1"/>
  <c r="Q42" i="37"/>
  <c r="Q44" i="37" s="1"/>
  <c r="Y42" i="37"/>
  <c r="Y44" i="37" s="1"/>
  <c r="E42" i="38"/>
  <c r="E44" i="38" s="1"/>
  <c r="AF37" i="38"/>
  <c r="I42" i="38"/>
  <c r="I44" i="38" s="1"/>
  <c r="Q42" i="38"/>
  <c r="Q44" i="38" s="1"/>
  <c r="Y42" i="38"/>
  <c r="Y44" i="38" s="1"/>
  <c r="E42" i="39"/>
  <c r="E44" i="39" s="1"/>
  <c r="AF37" i="39"/>
  <c r="I42" i="39"/>
  <c r="I44" i="39" s="1"/>
  <c r="Q42" i="39"/>
  <c r="Q44" i="39" s="1"/>
  <c r="Y42" i="39"/>
  <c r="Y44" i="39" s="1"/>
  <c r="E42" i="40"/>
  <c r="E44" i="40" s="1"/>
  <c r="AF37" i="40"/>
  <c r="I42" i="40"/>
  <c r="I44" i="40" s="1"/>
  <c r="Q42" i="40"/>
  <c r="Q44" i="40" s="1"/>
  <c r="Y42" i="40"/>
  <c r="Y44" i="40" s="1"/>
  <c r="E42" i="41"/>
  <c r="E44" i="41" s="1"/>
  <c r="AF37" i="41"/>
  <c r="I42" i="41"/>
  <c r="I44" i="41" s="1"/>
  <c r="Q42" i="41"/>
  <c r="Q44" i="41" s="1"/>
  <c r="Y42" i="41"/>
  <c r="Y44" i="41" s="1"/>
  <c r="E42" i="42"/>
  <c r="E44" i="42" s="1"/>
  <c r="AF37" i="42"/>
  <c r="I42" i="42"/>
  <c r="I44" i="42" s="1"/>
  <c r="Q42" i="42"/>
  <c r="Q44" i="42" s="1"/>
  <c r="Y42" i="42"/>
  <c r="Y44" i="42" s="1"/>
  <c r="E42" i="43"/>
  <c r="E44" i="43" s="1"/>
  <c r="AF37" i="43"/>
  <c r="I42" i="43"/>
  <c r="I44" i="43" s="1"/>
  <c r="Q42" i="43"/>
  <c r="Q44" i="43" s="1"/>
  <c r="Y42" i="43"/>
  <c r="Y44" i="43" s="1"/>
  <c r="AF37" i="44"/>
  <c r="I42" i="44"/>
  <c r="I44" i="44" s="1"/>
  <c r="Q42" i="44"/>
  <c r="Q44" i="44" s="1"/>
  <c r="Y42" i="44"/>
  <c r="Y44" i="44" s="1"/>
  <c r="E42" i="45"/>
  <c r="E44" i="45" s="1"/>
  <c r="AF37" i="45"/>
  <c r="I42" i="45"/>
  <c r="I44" i="45" s="1"/>
  <c r="Q42" i="45"/>
  <c r="Q44" i="45" s="1"/>
  <c r="Y42" i="45"/>
  <c r="Y44" i="45" s="1"/>
  <c r="E42" i="46"/>
  <c r="E44" i="46" s="1"/>
  <c r="AF37" i="46"/>
  <c r="I42" i="46"/>
  <c r="I44" i="46" s="1"/>
  <c r="Q42" i="46"/>
  <c r="Q44" i="46" s="1"/>
  <c r="Y42" i="46"/>
  <c r="Y44" i="46" s="1"/>
  <c r="AF37" i="47"/>
  <c r="I42" i="47"/>
  <c r="I44" i="47" s="1"/>
  <c r="Q42" i="47"/>
  <c r="Q44" i="47" s="1"/>
  <c r="Y42" i="47"/>
  <c r="Y44" i="47" s="1"/>
  <c r="E42" i="48"/>
  <c r="E44" i="48" s="1"/>
  <c r="AF37" i="48"/>
  <c r="I42" i="48"/>
  <c r="I44" i="48" s="1"/>
  <c r="Q42" i="48"/>
  <c r="Q44" i="48" s="1"/>
  <c r="Y42" i="48"/>
  <c r="Y44" i="48" s="1"/>
  <c r="E42" i="49"/>
  <c r="E44" i="49" s="1"/>
  <c r="AF37" i="49"/>
  <c r="I42" i="49"/>
  <c r="I44" i="49" s="1"/>
  <c r="Q42" i="49"/>
  <c r="Q44" i="49" s="1"/>
  <c r="Y42" i="49"/>
  <c r="Y44" i="49" s="1"/>
  <c r="AL30" i="50"/>
  <c r="AM30" i="50" s="1"/>
  <c r="D42" i="50"/>
  <c r="L42" i="50"/>
  <c r="L44" i="50" s="1"/>
  <c r="T42" i="50"/>
  <c r="T44" i="50" s="1"/>
  <c r="AB42" i="50"/>
  <c r="AB44" i="50" s="1"/>
  <c r="AF37" i="53"/>
  <c r="AL30" i="54"/>
  <c r="AM30" i="54" s="1"/>
  <c r="D42" i="54"/>
  <c r="L42" i="54"/>
  <c r="L44" i="54" s="1"/>
  <c r="T42" i="54"/>
  <c r="T44" i="54" s="1"/>
  <c r="AB42" i="54"/>
  <c r="AB44" i="54" s="1"/>
  <c r="E42" i="34"/>
  <c r="E44" i="34" s="1"/>
  <c r="AB42" i="36"/>
  <c r="AB44" i="36" s="1"/>
  <c r="T42" i="36"/>
  <c r="T44" i="36" s="1"/>
  <c r="L42" i="36"/>
  <c r="L44" i="36" s="1"/>
  <c r="Y42" i="35"/>
  <c r="Y44" i="35" s="1"/>
  <c r="Q42" i="35"/>
  <c r="Q44" i="35" s="1"/>
  <c r="I42" i="35"/>
  <c r="I44" i="35" s="1"/>
  <c r="Y42" i="34"/>
  <c r="Y44" i="34" s="1"/>
  <c r="Q42" i="34"/>
  <c r="Q44" i="34" s="1"/>
  <c r="H42" i="34"/>
  <c r="H44" i="34" s="1"/>
  <c r="K45" i="34" s="1"/>
  <c r="AL30" i="37"/>
  <c r="AM30" i="37" s="1"/>
  <c r="L42" i="37"/>
  <c r="L44" i="37" s="1"/>
  <c r="T42" i="37"/>
  <c r="T44" i="37" s="1"/>
  <c r="AB42" i="37"/>
  <c r="AB44" i="37" s="1"/>
  <c r="AL30" i="38"/>
  <c r="AM30" i="38" s="1"/>
  <c r="T42" i="38"/>
  <c r="T44" i="38" s="1"/>
  <c r="AB42" i="38"/>
  <c r="AB44" i="38" s="1"/>
  <c r="AL30" i="39"/>
  <c r="AM30" i="39" s="1"/>
  <c r="L42" i="39"/>
  <c r="L44" i="39" s="1"/>
  <c r="T42" i="39"/>
  <c r="T44" i="39" s="1"/>
  <c r="AB42" i="39"/>
  <c r="AB44" i="39" s="1"/>
  <c r="AL30" i="40"/>
  <c r="AM30" i="40" s="1"/>
  <c r="L42" i="40"/>
  <c r="L44" i="40" s="1"/>
  <c r="T42" i="40"/>
  <c r="T44" i="40" s="1"/>
  <c r="AB42" i="40"/>
  <c r="AB44" i="40" s="1"/>
  <c r="AL30" i="41"/>
  <c r="AM30" i="41" s="1"/>
  <c r="L42" i="41"/>
  <c r="L44" i="41" s="1"/>
  <c r="T42" i="41"/>
  <c r="T44" i="41" s="1"/>
  <c r="AB42" i="41"/>
  <c r="AB44" i="41" s="1"/>
  <c r="AL30" i="42"/>
  <c r="AM30" i="42" s="1"/>
  <c r="L42" i="42"/>
  <c r="L44" i="42" s="1"/>
  <c r="T42" i="42"/>
  <c r="T44" i="42" s="1"/>
  <c r="AB42" i="42"/>
  <c r="AB44" i="42" s="1"/>
  <c r="AL30" i="43"/>
  <c r="AM30" i="43" s="1"/>
  <c r="L42" i="43"/>
  <c r="L44" i="43" s="1"/>
  <c r="T42" i="43"/>
  <c r="T44" i="43" s="1"/>
  <c r="AB42" i="43"/>
  <c r="AB44" i="43" s="1"/>
  <c r="AL30" i="44"/>
  <c r="AM30" i="44" s="1"/>
  <c r="L42" i="44"/>
  <c r="L44" i="44" s="1"/>
  <c r="T42" i="44"/>
  <c r="T44" i="44" s="1"/>
  <c r="AB42" i="44"/>
  <c r="AB44" i="44" s="1"/>
  <c r="AL30" i="45"/>
  <c r="AM30" i="45" s="1"/>
  <c r="L42" i="45"/>
  <c r="L44" i="45" s="1"/>
  <c r="T42" i="45"/>
  <c r="T44" i="45" s="1"/>
  <c r="AB42" i="45"/>
  <c r="AB44" i="45" s="1"/>
  <c r="AL30" i="46"/>
  <c r="AM30" i="46" s="1"/>
  <c r="L42" i="46"/>
  <c r="L44" i="46" s="1"/>
  <c r="T42" i="46"/>
  <c r="T44" i="46" s="1"/>
  <c r="AB42" i="46"/>
  <c r="AB44" i="46" s="1"/>
  <c r="AL30" i="47"/>
  <c r="AM30" i="47" s="1"/>
  <c r="L42" i="47"/>
  <c r="L44" i="47" s="1"/>
  <c r="T42" i="47"/>
  <c r="T44" i="47" s="1"/>
  <c r="AB42" i="47"/>
  <c r="AB44" i="47" s="1"/>
  <c r="AL30" i="48"/>
  <c r="AM30" i="48" s="1"/>
  <c r="L42" i="48"/>
  <c r="L44" i="48" s="1"/>
  <c r="T42" i="48"/>
  <c r="T44" i="48" s="1"/>
  <c r="AB42" i="48"/>
  <c r="AB44" i="48" s="1"/>
  <c r="AL30" i="49"/>
  <c r="AM30" i="49" s="1"/>
  <c r="L42" i="49"/>
  <c r="L44" i="49" s="1"/>
  <c r="T42" i="49"/>
  <c r="T44" i="49" s="1"/>
  <c r="AL30" i="53"/>
  <c r="AM30" i="53" s="1"/>
  <c r="D42" i="53"/>
  <c r="D42" i="36"/>
  <c r="AL17" i="7"/>
  <c r="AM17" i="7" s="1"/>
  <c r="AL17" i="19"/>
  <c r="AM17" i="19" s="1"/>
  <c r="AF30" i="34"/>
  <c r="AL30" i="34" s="1"/>
  <c r="AC42" i="36"/>
  <c r="AC44" i="36" s="1"/>
  <c r="U42" i="36"/>
  <c r="U44" i="36" s="1"/>
  <c r="M42" i="36"/>
  <c r="M44" i="36" s="1"/>
  <c r="E42" i="36"/>
  <c r="E44" i="36" s="1"/>
  <c r="AB42" i="35"/>
  <c r="AB44" i="35" s="1"/>
  <c r="T42" i="35"/>
  <c r="T44" i="35" s="1"/>
  <c r="L42" i="35"/>
  <c r="L44" i="35" s="1"/>
  <c r="AF41" i="35"/>
  <c r="AG39" i="35" s="1"/>
  <c r="AB42" i="34"/>
  <c r="AB44" i="34" s="1"/>
  <c r="T42" i="34"/>
  <c r="T44" i="34" s="1"/>
  <c r="I42" i="34"/>
  <c r="I44" i="34" s="1"/>
  <c r="D42" i="37"/>
  <c r="M42" i="37"/>
  <c r="M44" i="37" s="1"/>
  <c r="U42" i="37"/>
  <c r="U44" i="37" s="1"/>
  <c r="AC42" i="37"/>
  <c r="AC44" i="37" s="1"/>
  <c r="D42" i="38"/>
  <c r="M42" i="38"/>
  <c r="M44" i="38" s="1"/>
  <c r="U42" i="38"/>
  <c r="U44" i="38" s="1"/>
  <c r="AC42" i="38"/>
  <c r="AC44" i="38" s="1"/>
  <c r="D42" i="39"/>
  <c r="M42" i="39"/>
  <c r="M44" i="39" s="1"/>
  <c r="U42" i="39"/>
  <c r="U44" i="39" s="1"/>
  <c r="AC42" i="39"/>
  <c r="AC44" i="39" s="1"/>
  <c r="D42" i="40"/>
  <c r="M42" i="40"/>
  <c r="M44" i="40" s="1"/>
  <c r="U42" i="40"/>
  <c r="U44" i="40" s="1"/>
  <c r="AC42" i="40"/>
  <c r="AC44" i="40" s="1"/>
  <c r="D42" i="41"/>
  <c r="M42" i="41"/>
  <c r="M44" i="41" s="1"/>
  <c r="U42" i="41"/>
  <c r="U44" i="41" s="1"/>
  <c r="AC42" i="41"/>
  <c r="AC44" i="41" s="1"/>
  <c r="D42" i="42"/>
  <c r="M42" i="42"/>
  <c r="M44" i="42" s="1"/>
  <c r="U42" i="42"/>
  <c r="U44" i="42" s="1"/>
  <c r="AC42" i="42"/>
  <c r="AC44" i="42" s="1"/>
  <c r="D42" i="43"/>
  <c r="M42" i="43"/>
  <c r="M44" i="43" s="1"/>
  <c r="U42" i="43"/>
  <c r="U44" i="43" s="1"/>
  <c r="AC42" i="43"/>
  <c r="AC44" i="43" s="1"/>
  <c r="D42" i="44"/>
  <c r="M42" i="44"/>
  <c r="M44" i="44" s="1"/>
  <c r="U42" i="44"/>
  <c r="U44" i="44" s="1"/>
  <c r="AC42" i="44"/>
  <c r="AC44" i="44" s="1"/>
  <c r="D42" i="45"/>
  <c r="U42" i="45"/>
  <c r="U44" i="45" s="1"/>
  <c r="AC42" i="45"/>
  <c r="AC44" i="45" s="1"/>
  <c r="D42" i="46"/>
  <c r="M42" i="46"/>
  <c r="M44" i="46" s="1"/>
  <c r="U42" i="46"/>
  <c r="U44" i="46" s="1"/>
  <c r="AC42" i="46"/>
  <c r="AC44" i="46" s="1"/>
  <c r="D42" i="47"/>
  <c r="M42" i="47"/>
  <c r="M44" i="47" s="1"/>
  <c r="U42" i="47"/>
  <c r="U44" i="47" s="1"/>
  <c r="AC42" i="47"/>
  <c r="AC44" i="47" s="1"/>
  <c r="D42" i="48"/>
  <c r="M42" i="48"/>
  <c r="M44" i="48" s="1"/>
  <c r="U42" i="48"/>
  <c r="U44" i="48" s="1"/>
  <c r="AC42" i="48"/>
  <c r="AC44" i="48" s="1"/>
  <c r="D42" i="49"/>
  <c r="M42" i="49"/>
  <c r="M44" i="49" s="1"/>
  <c r="U42" i="49"/>
  <c r="U44" i="49" s="1"/>
  <c r="AF37" i="51"/>
  <c r="AL30" i="52"/>
  <c r="AM30" i="52" s="1"/>
  <c r="D42" i="52"/>
  <c r="L42" i="52"/>
  <c r="L44" i="52" s="1"/>
  <c r="T42" i="52"/>
  <c r="T44" i="52" s="1"/>
  <c r="AB42" i="52"/>
  <c r="AB44" i="52" s="1"/>
  <c r="AF37" i="55"/>
  <c r="AG34" i="55" s="1"/>
  <c r="AL17" i="10"/>
  <c r="AM17" i="10" s="1"/>
  <c r="AL17" i="32"/>
  <c r="AM17" i="32" s="1"/>
  <c r="AL17" i="42"/>
  <c r="AM17" i="42" s="1"/>
  <c r="AL17" i="45"/>
  <c r="AM17" i="45" s="1"/>
  <c r="AL17" i="48"/>
  <c r="AM17" i="48" s="1"/>
  <c r="AF41" i="36"/>
  <c r="AF37" i="35"/>
  <c r="AG34" i="35" s="1"/>
  <c r="AL30" i="51"/>
  <c r="AM30" i="51" s="1"/>
  <c r="D42" i="51"/>
  <c r="AL30" i="55"/>
  <c r="AM30" i="55" s="1"/>
  <c r="D42" i="55"/>
  <c r="D44" i="55" s="1"/>
  <c r="X42" i="49"/>
  <c r="X44" i="49" s="1"/>
  <c r="AF41" i="50"/>
  <c r="H42" i="50"/>
  <c r="H44" i="50" s="1"/>
  <c r="P42" i="50"/>
  <c r="P44" i="50" s="1"/>
  <c r="X42" i="50"/>
  <c r="X44" i="50" s="1"/>
  <c r="AF41" i="51"/>
  <c r="H42" i="51"/>
  <c r="H44" i="51" s="1"/>
  <c r="P42" i="51"/>
  <c r="P44" i="51" s="1"/>
  <c r="X42" i="51"/>
  <c r="X44" i="51" s="1"/>
  <c r="AF41" i="52"/>
  <c r="H42" i="52"/>
  <c r="H44" i="52" s="1"/>
  <c r="P42" i="52"/>
  <c r="P44" i="52" s="1"/>
  <c r="X42" i="52"/>
  <c r="X44" i="52" s="1"/>
  <c r="AF41" i="53"/>
  <c r="H42" i="53"/>
  <c r="H44" i="53" s="1"/>
  <c r="P42" i="53"/>
  <c r="P44" i="53" s="1"/>
  <c r="X42" i="53"/>
  <c r="X44" i="53" s="1"/>
  <c r="AF41" i="54"/>
  <c r="H42" i="54"/>
  <c r="H44" i="54" s="1"/>
  <c r="P42" i="54"/>
  <c r="P44" i="54" s="1"/>
  <c r="X42" i="54"/>
  <c r="X44" i="54" s="1"/>
  <c r="AF41" i="55"/>
  <c r="AG40" i="55" s="1"/>
  <c r="H42" i="55"/>
  <c r="H44" i="55" s="1"/>
  <c r="P42" i="55"/>
  <c r="P44" i="55" s="1"/>
  <c r="X42" i="55"/>
  <c r="X44" i="55" s="1"/>
  <c r="AF41" i="56"/>
  <c r="H42" i="56"/>
  <c r="H44" i="56" s="1"/>
  <c r="P42" i="56"/>
  <c r="P44" i="56" s="1"/>
  <c r="X42" i="56"/>
  <c r="X44" i="56" s="1"/>
  <c r="AF41" i="57"/>
  <c r="H42" i="57"/>
  <c r="H44" i="57" s="1"/>
  <c r="P42" i="57"/>
  <c r="P44" i="57" s="1"/>
  <c r="X42" i="57"/>
  <c r="X44" i="57" s="1"/>
  <c r="AF41" i="22"/>
  <c r="H42" i="22"/>
  <c r="H44" i="22" s="1"/>
  <c r="P42" i="22"/>
  <c r="P44" i="22" s="1"/>
  <c r="X42" i="22"/>
  <c r="X44" i="22" s="1"/>
  <c r="AF41" i="23"/>
  <c r="H42" i="23"/>
  <c r="H44" i="23" s="1"/>
  <c r="P42" i="23"/>
  <c r="P44" i="23" s="1"/>
  <c r="X42" i="23"/>
  <c r="X44" i="23" s="1"/>
  <c r="AF41" i="24"/>
  <c r="H42" i="24"/>
  <c r="H44" i="24" s="1"/>
  <c r="P42" i="24"/>
  <c r="P44" i="24" s="1"/>
  <c r="X42" i="24"/>
  <c r="X44" i="24" s="1"/>
  <c r="AF41" i="25"/>
  <c r="H42" i="25"/>
  <c r="H44" i="25" s="1"/>
  <c r="P42" i="25"/>
  <c r="P44" i="25" s="1"/>
  <c r="X42" i="25"/>
  <c r="X44" i="25" s="1"/>
  <c r="AF41" i="26"/>
  <c r="H42" i="26"/>
  <c r="H44" i="26" s="1"/>
  <c r="P42" i="26"/>
  <c r="P44" i="26" s="1"/>
  <c r="X42" i="26"/>
  <c r="X44" i="26" s="1"/>
  <c r="AF41" i="27"/>
  <c r="H42" i="27"/>
  <c r="H44" i="27" s="1"/>
  <c r="P42" i="27"/>
  <c r="P44" i="27" s="1"/>
  <c r="X42" i="27"/>
  <c r="X44" i="27" s="1"/>
  <c r="AF41" i="28"/>
  <c r="H42" i="28"/>
  <c r="H44" i="28" s="1"/>
  <c r="P42" i="28"/>
  <c r="P44" i="28" s="1"/>
  <c r="X42" i="28"/>
  <c r="X44" i="28" s="1"/>
  <c r="AF41" i="29"/>
  <c r="H42" i="29"/>
  <c r="H44" i="29" s="1"/>
  <c r="P42" i="29"/>
  <c r="P44" i="29" s="1"/>
  <c r="X42" i="29"/>
  <c r="X44" i="29" s="1"/>
  <c r="AF41" i="30"/>
  <c r="H42" i="30"/>
  <c r="H44" i="30" s="1"/>
  <c r="P42" i="30"/>
  <c r="P44" i="30" s="1"/>
  <c r="X42" i="30"/>
  <c r="X44" i="30" s="1"/>
  <c r="AF41" i="31"/>
  <c r="H42" i="31"/>
  <c r="H44" i="31" s="1"/>
  <c r="P42" i="31"/>
  <c r="P44" i="31" s="1"/>
  <c r="X42" i="31"/>
  <c r="X44" i="31" s="1"/>
  <c r="AF41" i="32"/>
  <c r="H42" i="32"/>
  <c r="H44" i="32" s="1"/>
  <c r="P42" i="32"/>
  <c r="P44" i="32" s="1"/>
  <c r="X42" i="32"/>
  <c r="X44" i="32" s="1"/>
  <c r="AF41" i="33"/>
  <c r="H42" i="33"/>
  <c r="H44" i="33" s="1"/>
  <c r="P42" i="33"/>
  <c r="P44" i="33" s="1"/>
  <c r="X42" i="33"/>
  <c r="X44" i="33" s="1"/>
  <c r="AF41" i="16"/>
  <c r="H42" i="16"/>
  <c r="H44" i="16" s="1"/>
  <c r="P42" i="16"/>
  <c r="P44" i="16" s="1"/>
  <c r="X42" i="16"/>
  <c r="X44" i="16" s="1"/>
  <c r="AF41" i="17"/>
  <c r="H42" i="17"/>
  <c r="H44" i="17" s="1"/>
  <c r="P42" i="17"/>
  <c r="P44" i="17" s="1"/>
  <c r="X42" i="17"/>
  <c r="X44" i="17" s="1"/>
  <c r="AF41" i="18"/>
  <c r="H42" i="18"/>
  <c r="H44" i="18" s="1"/>
  <c r="P42" i="18"/>
  <c r="P44" i="18" s="1"/>
  <c r="X42" i="18"/>
  <c r="X44" i="18" s="1"/>
  <c r="AF41" i="19"/>
  <c r="P42" i="19"/>
  <c r="P44" i="19" s="1"/>
  <c r="X42" i="19"/>
  <c r="X44" i="19" s="1"/>
  <c r="AF41" i="20"/>
  <c r="P42" i="20"/>
  <c r="P44" i="20" s="1"/>
  <c r="X42" i="20"/>
  <c r="X44" i="20" s="1"/>
  <c r="AF41" i="21"/>
  <c r="H42" i="21"/>
  <c r="H44" i="21" s="1"/>
  <c r="P42" i="21"/>
  <c r="P44" i="21" s="1"/>
  <c r="X42" i="21"/>
  <c r="X44" i="21" s="1"/>
  <c r="AF41" i="1"/>
  <c r="H42" i="1"/>
  <c r="H44" i="1" s="1"/>
  <c r="P42" i="1"/>
  <c r="P44" i="1" s="1"/>
  <c r="X42" i="1"/>
  <c r="X44" i="1" s="1"/>
  <c r="AF41" i="7"/>
  <c r="H42" i="7"/>
  <c r="H44" i="7" s="1"/>
  <c r="P42" i="7"/>
  <c r="P44" i="7" s="1"/>
  <c r="X42" i="7"/>
  <c r="X44" i="7" s="1"/>
  <c r="AF41" i="8"/>
  <c r="H42" i="8"/>
  <c r="H44" i="8" s="1"/>
  <c r="P42" i="8"/>
  <c r="P44" i="8" s="1"/>
  <c r="X42" i="8"/>
  <c r="X44" i="8" s="1"/>
  <c r="AF41" i="9"/>
  <c r="H42" i="9"/>
  <c r="H44" i="9" s="1"/>
  <c r="P42" i="9"/>
  <c r="P44" i="9" s="1"/>
  <c r="X42" i="9"/>
  <c r="X44" i="9" s="1"/>
  <c r="AF41" i="11"/>
  <c r="H42" i="11"/>
  <c r="H44" i="11" s="1"/>
  <c r="P42" i="11"/>
  <c r="P44" i="11" s="1"/>
  <c r="X42" i="11"/>
  <c r="X44" i="11" s="1"/>
  <c r="AF41" i="10"/>
  <c r="H42" i="10"/>
  <c r="H44" i="10" s="1"/>
  <c r="P42" i="10"/>
  <c r="P44" i="10" s="1"/>
  <c r="X42" i="10"/>
  <c r="X44" i="10" s="1"/>
  <c r="AF41" i="58"/>
  <c r="H42" i="58"/>
  <c r="H44" i="58" s="1"/>
  <c r="P42" i="58"/>
  <c r="P44" i="58" s="1"/>
  <c r="X42" i="58"/>
  <c r="X44" i="58" s="1"/>
  <c r="AF41" i="59"/>
  <c r="H42" i="59"/>
  <c r="H44" i="59" s="1"/>
  <c r="P42" i="59"/>
  <c r="P44" i="59" s="1"/>
  <c r="X42" i="59"/>
  <c r="X44" i="59" s="1"/>
  <c r="AF41" i="60"/>
  <c r="H42" i="60"/>
  <c r="H44" i="60" s="1"/>
  <c r="P42" i="60"/>
  <c r="P44" i="60" s="1"/>
  <c r="X42" i="60"/>
  <c r="X44" i="60" s="1"/>
  <c r="AF41" i="61"/>
  <c r="H42" i="61"/>
  <c r="H44" i="61" s="1"/>
  <c r="P42" i="61"/>
  <c r="P44" i="61" s="1"/>
  <c r="X42" i="61"/>
  <c r="X44" i="61" s="1"/>
  <c r="AL30" i="36"/>
  <c r="AM30" i="36" s="1"/>
  <c r="AL30" i="56"/>
  <c r="AM30" i="56" s="1"/>
  <c r="L42" i="56"/>
  <c r="L44" i="56" s="1"/>
  <c r="T42" i="56"/>
  <c r="T44" i="56" s="1"/>
  <c r="AB42" i="56"/>
  <c r="AB44" i="56" s="1"/>
  <c r="AL30" i="57"/>
  <c r="AM30" i="57" s="1"/>
  <c r="L42" i="57"/>
  <c r="L44" i="57" s="1"/>
  <c r="T42" i="57"/>
  <c r="T44" i="57" s="1"/>
  <c r="AB42" i="57"/>
  <c r="AB44" i="57" s="1"/>
  <c r="AL30" i="22"/>
  <c r="AM30" i="22" s="1"/>
  <c r="L42" i="22"/>
  <c r="L44" i="22" s="1"/>
  <c r="T42" i="22"/>
  <c r="T44" i="22" s="1"/>
  <c r="AB42" i="22"/>
  <c r="AB44" i="22" s="1"/>
  <c r="AL30" i="23"/>
  <c r="AM30" i="23" s="1"/>
  <c r="T42" i="23"/>
  <c r="T44" i="23" s="1"/>
  <c r="AB42" i="23"/>
  <c r="AB44" i="23" s="1"/>
  <c r="AL30" i="24"/>
  <c r="AM30" i="24" s="1"/>
  <c r="L42" i="24"/>
  <c r="L44" i="24" s="1"/>
  <c r="T42" i="24"/>
  <c r="T44" i="24" s="1"/>
  <c r="AB42" i="24"/>
  <c r="AB44" i="24" s="1"/>
  <c r="AL30" i="25"/>
  <c r="AM30" i="25" s="1"/>
  <c r="T42" i="25"/>
  <c r="T44" i="25" s="1"/>
  <c r="AB42" i="25"/>
  <c r="AB44" i="25" s="1"/>
  <c r="AL30" i="26"/>
  <c r="AM30" i="26" s="1"/>
  <c r="L42" i="26"/>
  <c r="L44" i="26" s="1"/>
  <c r="T42" i="26"/>
  <c r="T44" i="26" s="1"/>
  <c r="AB42" i="26"/>
  <c r="AB44" i="26" s="1"/>
  <c r="AL30" i="27"/>
  <c r="AM30" i="27" s="1"/>
  <c r="L42" i="27"/>
  <c r="L44" i="27" s="1"/>
  <c r="T42" i="27"/>
  <c r="T44" i="27" s="1"/>
  <c r="AB42" i="27"/>
  <c r="AB44" i="27" s="1"/>
  <c r="AL30" i="28"/>
  <c r="AM30" i="28" s="1"/>
  <c r="L42" i="28"/>
  <c r="L44" i="28" s="1"/>
  <c r="T42" i="28"/>
  <c r="T44" i="28" s="1"/>
  <c r="AB42" i="28"/>
  <c r="AB44" i="28" s="1"/>
  <c r="AL30" i="29"/>
  <c r="AM30" i="29" s="1"/>
  <c r="L42" i="29"/>
  <c r="L44" i="29" s="1"/>
  <c r="T42" i="29"/>
  <c r="T44" i="29" s="1"/>
  <c r="AB42" i="29"/>
  <c r="AB44" i="29" s="1"/>
  <c r="AL30" i="30"/>
  <c r="AM30" i="30" s="1"/>
  <c r="L42" i="30"/>
  <c r="L44" i="30" s="1"/>
  <c r="T42" i="30"/>
  <c r="T44" i="30" s="1"/>
  <c r="AB42" i="30"/>
  <c r="AB44" i="30" s="1"/>
  <c r="AL30" i="31"/>
  <c r="AM30" i="31" s="1"/>
  <c r="L42" i="31"/>
  <c r="L44" i="31" s="1"/>
  <c r="T42" i="31"/>
  <c r="T44" i="31" s="1"/>
  <c r="AB42" i="31"/>
  <c r="AB44" i="31" s="1"/>
  <c r="AL30" i="32"/>
  <c r="AM30" i="32" s="1"/>
  <c r="T42" i="32"/>
  <c r="T44" i="32" s="1"/>
  <c r="AB42" i="32"/>
  <c r="AB44" i="32" s="1"/>
  <c r="AL30" i="33"/>
  <c r="AM30" i="33" s="1"/>
  <c r="T42" i="33"/>
  <c r="T44" i="33" s="1"/>
  <c r="AB42" i="33"/>
  <c r="AB44" i="33" s="1"/>
  <c r="AL30" i="16"/>
  <c r="AM30" i="16" s="1"/>
  <c r="T42" i="16"/>
  <c r="T44" i="16" s="1"/>
  <c r="AB42" i="16"/>
  <c r="AB44" i="16" s="1"/>
  <c r="AL30" i="17"/>
  <c r="AM30" i="17" s="1"/>
  <c r="L42" i="17"/>
  <c r="L44" i="17" s="1"/>
  <c r="T42" i="17"/>
  <c r="T44" i="17" s="1"/>
  <c r="AB42" i="17"/>
  <c r="AB44" i="17" s="1"/>
  <c r="AL30" i="18"/>
  <c r="AM30" i="18" s="1"/>
  <c r="L42" i="18"/>
  <c r="L44" i="18" s="1"/>
  <c r="T42" i="18"/>
  <c r="T44" i="18" s="1"/>
  <c r="AB42" i="18"/>
  <c r="AB44" i="18" s="1"/>
  <c r="AL30" i="19"/>
  <c r="AM30" i="19" s="1"/>
  <c r="L42" i="19"/>
  <c r="L44" i="19" s="1"/>
  <c r="T42" i="19"/>
  <c r="T44" i="19" s="1"/>
  <c r="AB42" i="19"/>
  <c r="AB44" i="19" s="1"/>
  <c r="AL30" i="20"/>
  <c r="AM30" i="20" s="1"/>
  <c r="L42" i="20"/>
  <c r="L44" i="20" s="1"/>
  <c r="T42" i="20"/>
  <c r="T44" i="20" s="1"/>
  <c r="AB42" i="20"/>
  <c r="AB44" i="20" s="1"/>
  <c r="AL30" i="21"/>
  <c r="AM30" i="21" s="1"/>
  <c r="L42" i="21"/>
  <c r="L44" i="21" s="1"/>
  <c r="T42" i="21"/>
  <c r="T44" i="21" s="1"/>
  <c r="AB42" i="21"/>
  <c r="AB44" i="21" s="1"/>
  <c r="AL30" i="1"/>
  <c r="AM30" i="1" s="1"/>
  <c r="L42" i="1"/>
  <c r="L44" i="1" s="1"/>
  <c r="T42" i="1"/>
  <c r="T44" i="1" s="1"/>
  <c r="AB42" i="1"/>
  <c r="AB44" i="1" s="1"/>
  <c r="AL30" i="7"/>
  <c r="AM30" i="7" s="1"/>
  <c r="L42" i="7"/>
  <c r="L44" i="7" s="1"/>
  <c r="T42" i="7"/>
  <c r="T44" i="7" s="1"/>
  <c r="AB42" i="7"/>
  <c r="AB44" i="7" s="1"/>
  <c r="AL30" i="8"/>
  <c r="AM30" i="8" s="1"/>
  <c r="L42" i="8"/>
  <c r="L44" i="8" s="1"/>
  <c r="T42" i="8"/>
  <c r="T44" i="8" s="1"/>
  <c r="AB42" i="8"/>
  <c r="AB44" i="8" s="1"/>
  <c r="AL30" i="9"/>
  <c r="AM30" i="9" s="1"/>
  <c r="L42" i="9"/>
  <c r="L44" i="9" s="1"/>
  <c r="T42" i="9"/>
  <c r="T44" i="9" s="1"/>
  <c r="AB42" i="9"/>
  <c r="AB44" i="9" s="1"/>
  <c r="AL30" i="11"/>
  <c r="AM30" i="11" s="1"/>
  <c r="L42" i="11"/>
  <c r="L44" i="11" s="1"/>
  <c r="T42" i="11"/>
  <c r="T44" i="11" s="1"/>
  <c r="AB42" i="11"/>
  <c r="AB44" i="11" s="1"/>
  <c r="AL30" i="10"/>
  <c r="AM30" i="10" s="1"/>
  <c r="L42" i="10"/>
  <c r="L44" i="10" s="1"/>
  <c r="T42" i="10"/>
  <c r="T44" i="10" s="1"/>
  <c r="AB42" i="10"/>
  <c r="AB44" i="10" s="1"/>
  <c r="AE45" i="10" s="1"/>
  <c r="AL30" i="58"/>
  <c r="AM30" i="58" s="1"/>
  <c r="L42" i="58"/>
  <c r="L44" i="58" s="1"/>
  <c r="T42" i="58"/>
  <c r="T44" i="58" s="1"/>
  <c r="AB42" i="58"/>
  <c r="AB44" i="58" s="1"/>
  <c r="AL30" i="59"/>
  <c r="AM30" i="59" s="1"/>
  <c r="L42" i="59"/>
  <c r="L44" i="59" s="1"/>
  <c r="T42" i="59"/>
  <c r="T44" i="59" s="1"/>
  <c r="AB42" i="59"/>
  <c r="AB44" i="59" s="1"/>
  <c r="AL30" i="60"/>
  <c r="AM30" i="60" s="1"/>
  <c r="L42" i="60"/>
  <c r="L44" i="60" s="1"/>
  <c r="T42" i="60"/>
  <c r="T44" i="60" s="1"/>
  <c r="AB42" i="60"/>
  <c r="AB44" i="60" s="1"/>
  <c r="L42" i="61"/>
  <c r="L44" i="61" s="1"/>
  <c r="T42" i="61"/>
  <c r="T44" i="61" s="1"/>
  <c r="AB42" i="61"/>
  <c r="AB44" i="61" s="1"/>
  <c r="L42" i="34"/>
  <c r="L44" i="34" s="1"/>
  <c r="AC42" i="49"/>
  <c r="AC44" i="49" s="1"/>
  <c r="M42" i="50"/>
  <c r="M44" i="50" s="1"/>
  <c r="U42" i="50"/>
  <c r="U44" i="50" s="1"/>
  <c r="AC42" i="50"/>
  <c r="AC44" i="50" s="1"/>
  <c r="M42" i="51"/>
  <c r="M44" i="51" s="1"/>
  <c r="U42" i="51"/>
  <c r="U44" i="51" s="1"/>
  <c r="AC42" i="51"/>
  <c r="AC44" i="51" s="1"/>
  <c r="M42" i="52"/>
  <c r="M44" i="52" s="1"/>
  <c r="U42" i="52"/>
  <c r="U44" i="52" s="1"/>
  <c r="AC42" i="52"/>
  <c r="AC44" i="52" s="1"/>
  <c r="M42" i="53"/>
  <c r="M44" i="53" s="1"/>
  <c r="U42" i="53"/>
  <c r="U44" i="53" s="1"/>
  <c r="AC42" i="53"/>
  <c r="AC44" i="53" s="1"/>
  <c r="M42" i="54"/>
  <c r="M44" i="54" s="1"/>
  <c r="U42" i="54"/>
  <c r="U44" i="54" s="1"/>
  <c r="AC42" i="54"/>
  <c r="AC44" i="54" s="1"/>
  <c r="M42" i="55"/>
  <c r="M44" i="55" s="1"/>
  <c r="U42" i="55"/>
  <c r="U44" i="55" s="1"/>
  <c r="AC42" i="55"/>
  <c r="AC44" i="55" s="1"/>
  <c r="D42" i="56"/>
  <c r="U42" i="56"/>
  <c r="U44" i="56" s="1"/>
  <c r="AC42" i="56"/>
  <c r="AC44" i="56" s="1"/>
  <c r="D42" i="57"/>
  <c r="U42" i="57"/>
  <c r="U44" i="57" s="1"/>
  <c r="AC42" i="57"/>
  <c r="AC44" i="57" s="1"/>
  <c r="D42" i="22"/>
  <c r="M42" i="22"/>
  <c r="M44" i="22" s="1"/>
  <c r="U42" i="22"/>
  <c r="U44" i="22" s="1"/>
  <c r="AC42" i="22"/>
  <c r="AC44" i="22" s="1"/>
  <c r="D42" i="23"/>
  <c r="M42" i="23"/>
  <c r="M44" i="23" s="1"/>
  <c r="U42" i="23"/>
  <c r="U44" i="23" s="1"/>
  <c r="AC42" i="23"/>
  <c r="AC44" i="23" s="1"/>
  <c r="D42" i="24"/>
  <c r="M42" i="24"/>
  <c r="M44" i="24" s="1"/>
  <c r="U42" i="24"/>
  <c r="U44" i="24" s="1"/>
  <c r="AC42" i="24"/>
  <c r="AC44" i="24" s="1"/>
  <c r="D42" i="25"/>
  <c r="M42" i="25"/>
  <c r="M44" i="25" s="1"/>
  <c r="U42" i="25"/>
  <c r="U44" i="25" s="1"/>
  <c r="AC42" i="25"/>
  <c r="AC44" i="25" s="1"/>
  <c r="D42" i="26"/>
  <c r="M42" i="26"/>
  <c r="M44" i="26" s="1"/>
  <c r="U42" i="26"/>
  <c r="U44" i="26" s="1"/>
  <c r="AC42" i="26"/>
  <c r="AC44" i="26" s="1"/>
  <c r="D42" i="27"/>
  <c r="M42" i="27"/>
  <c r="M44" i="27" s="1"/>
  <c r="U42" i="27"/>
  <c r="U44" i="27" s="1"/>
  <c r="AC42" i="27"/>
  <c r="AC44" i="27" s="1"/>
  <c r="D42" i="28"/>
  <c r="M42" i="28"/>
  <c r="M44" i="28" s="1"/>
  <c r="U42" i="28"/>
  <c r="U44" i="28" s="1"/>
  <c r="AC42" i="28"/>
  <c r="AC44" i="28" s="1"/>
  <c r="D42" i="29"/>
  <c r="M42" i="29"/>
  <c r="M44" i="29" s="1"/>
  <c r="U42" i="29"/>
  <c r="U44" i="29" s="1"/>
  <c r="AC42" i="29"/>
  <c r="AC44" i="29" s="1"/>
  <c r="D42" i="30"/>
  <c r="M42" i="30"/>
  <c r="M44" i="30" s="1"/>
  <c r="U42" i="30"/>
  <c r="U44" i="30" s="1"/>
  <c r="AC42" i="30"/>
  <c r="AC44" i="30" s="1"/>
  <c r="D42" i="31"/>
  <c r="M42" i="31"/>
  <c r="M44" i="31" s="1"/>
  <c r="U42" i="31"/>
  <c r="U44" i="31" s="1"/>
  <c r="AC42" i="31"/>
  <c r="AC44" i="31" s="1"/>
  <c r="D42" i="32"/>
  <c r="M42" i="32"/>
  <c r="M44" i="32" s="1"/>
  <c r="U42" i="32"/>
  <c r="U44" i="32" s="1"/>
  <c r="AC42" i="32"/>
  <c r="AC44" i="32" s="1"/>
  <c r="D42" i="33"/>
  <c r="M42" i="33"/>
  <c r="M44" i="33" s="1"/>
  <c r="U42" i="33"/>
  <c r="U44" i="33" s="1"/>
  <c r="AC42" i="33"/>
  <c r="AC44" i="33" s="1"/>
  <c r="D42" i="16"/>
  <c r="M42" i="16"/>
  <c r="M44" i="16" s="1"/>
  <c r="U42" i="16"/>
  <c r="U44" i="16" s="1"/>
  <c r="AC42" i="16"/>
  <c r="AC44" i="16" s="1"/>
  <c r="D42" i="17"/>
  <c r="M42" i="17"/>
  <c r="M44" i="17" s="1"/>
  <c r="U42" i="17"/>
  <c r="U44" i="17" s="1"/>
  <c r="AC42" i="17"/>
  <c r="AC44" i="17" s="1"/>
  <c r="D42" i="18"/>
  <c r="M42" i="18"/>
  <c r="M44" i="18" s="1"/>
  <c r="U42" i="18"/>
  <c r="U44" i="18" s="1"/>
  <c r="AC42" i="18"/>
  <c r="AC44" i="18" s="1"/>
  <c r="D42" i="19"/>
  <c r="M42" i="19"/>
  <c r="M44" i="19" s="1"/>
  <c r="U42" i="19"/>
  <c r="U44" i="19" s="1"/>
  <c r="AC42" i="19"/>
  <c r="AC44" i="19" s="1"/>
  <c r="D42" i="20"/>
  <c r="M42" i="20"/>
  <c r="M44" i="20" s="1"/>
  <c r="U42" i="20"/>
  <c r="U44" i="20" s="1"/>
  <c r="AC42" i="20"/>
  <c r="AC44" i="20" s="1"/>
  <c r="D42" i="21"/>
  <c r="M42" i="21"/>
  <c r="M44" i="21" s="1"/>
  <c r="U42" i="21"/>
  <c r="U44" i="21" s="1"/>
  <c r="AC42" i="21"/>
  <c r="AC44" i="21" s="1"/>
  <c r="D42" i="1"/>
  <c r="M42" i="1"/>
  <c r="M44" i="1" s="1"/>
  <c r="U42" i="1"/>
  <c r="U44" i="1" s="1"/>
  <c r="AC42" i="1"/>
  <c r="AC44" i="1" s="1"/>
  <c r="D42" i="7"/>
  <c r="M42" i="7"/>
  <c r="M44" i="7" s="1"/>
  <c r="U42" i="7"/>
  <c r="U44" i="7" s="1"/>
  <c r="AC42" i="7"/>
  <c r="AC44" i="7" s="1"/>
  <c r="D42" i="8"/>
  <c r="M42" i="8"/>
  <c r="M44" i="8" s="1"/>
  <c r="U42" i="8"/>
  <c r="U44" i="8" s="1"/>
  <c r="AC42" i="8"/>
  <c r="AC44" i="8" s="1"/>
  <c r="D42" i="9"/>
  <c r="M42" i="9"/>
  <c r="M44" i="9" s="1"/>
  <c r="U42" i="9"/>
  <c r="U44" i="9" s="1"/>
  <c r="AC42" i="9"/>
  <c r="AC44" i="9" s="1"/>
  <c r="D42" i="11"/>
  <c r="M42" i="11"/>
  <c r="M44" i="11" s="1"/>
  <c r="U42" i="11"/>
  <c r="U44" i="11" s="1"/>
  <c r="AC42" i="11"/>
  <c r="AC44" i="11" s="1"/>
  <c r="D42" i="10"/>
  <c r="M42" i="10"/>
  <c r="M44" i="10" s="1"/>
  <c r="U42" i="10"/>
  <c r="U44" i="10" s="1"/>
  <c r="AC42" i="10"/>
  <c r="AC44" i="10" s="1"/>
  <c r="D42" i="58"/>
  <c r="M42" i="58"/>
  <c r="M44" i="58" s="1"/>
  <c r="U42" i="58"/>
  <c r="U44" i="58" s="1"/>
  <c r="AC42" i="58"/>
  <c r="AC44" i="58" s="1"/>
  <c r="D42" i="59"/>
  <c r="U42" i="59"/>
  <c r="U44" i="59" s="1"/>
  <c r="AC42" i="59"/>
  <c r="AC44" i="59" s="1"/>
  <c r="D42" i="60"/>
  <c r="M42" i="60"/>
  <c r="M44" i="60" s="1"/>
  <c r="U42" i="60"/>
  <c r="U44" i="60" s="1"/>
  <c r="AC42" i="60"/>
  <c r="AC44" i="60" s="1"/>
  <c r="D42" i="61"/>
  <c r="M42" i="61"/>
  <c r="M44" i="61" s="1"/>
  <c r="U42" i="61"/>
  <c r="U44" i="61" s="1"/>
  <c r="AC42" i="61"/>
  <c r="AC44" i="61" s="1"/>
  <c r="X415" i="66"/>
  <c r="X443" i="66"/>
  <c r="X401" i="66"/>
  <c r="X404" i="66"/>
  <c r="X428" i="66"/>
  <c r="X433" i="66"/>
  <c r="X439" i="66"/>
  <c r="X440" i="66"/>
  <c r="X441" i="66"/>
  <c r="X445" i="66"/>
  <c r="X447" i="66"/>
  <c r="X449" i="66"/>
  <c r="X117" i="66"/>
  <c r="E42" i="35"/>
  <c r="E44" i="35" s="1"/>
  <c r="H42" i="37"/>
  <c r="H44" i="37" s="1"/>
  <c r="L42" i="38"/>
  <c r="L44" i="38" s="1"/>
  <c r="H42" i="39"/>
  <c r="H44" i="39" s="1"/>
  <c r="E42" i="47"/>
  <c r="E44" i="47" s="1"/>
  <c r="E42" i="52"/>
  <c r="E44" i="52" s="1"/>
  <c r="E42" i="53"/>
  <c r="E44" i="53" s="1"/>
  <c r="X423" i="66"/>
  <c r="L42" i="23"/>
  <c r="L44" i="23" s="1"/>
  <c r="L42" i="25"/>
  <c r="L44" i="25" s="1"/>
  <c r="M42" i="59"/>
  <c r="M44" i="59" s="1"/>
  <c r="X412" i="66"/>
  <c r="X431" i="66"/>
  <c r="E42" i="44"/>
  <c r="E44" i="44" s="1"/>
  <c r="M42" i="45"/>
  <c r="M44" i="45" s="1"/>
  <c r="H42" i="49"/>
  <c r="H44" i="49" s="1"/>
  <c r="M42" i="56"/>
  <c r="M42" i="57"/>
  <c r="M44" i="57" s="1"/>
  <c r="L42" i="32"/>
  <c r="L44" i="32" s="1"/>
  <c r="L42" i="33"/>
  <c r="L44" i="33" s="1"/>
  <c r="L42" i="16"/>
  <c r="L44" i="16" s="1"/>
  <c r="H42" i="19"/>
  <c r="H44" i="19" s="1"/>
  <c r="H42" i="20"/>
  <c r="H44" i="20" s="1"/>
  <c r="I42" i="58"/>
  <c r="I44" i="58" s="1"/>
  <c r="X90" i="66"/>
  <c r="X91" i="66"/>
  <c r="X94" i="66"/>
  <c r="X95" i="66"/>
  <c r="X98" i="66"/>
  <c r="X99" i="66"/>
  <c r="X101" i="66"/>
  <c r="X102" i="66"/>
  <c r="X103" i="66"/>
  <c r="X106" i="66"/>
  <c r="X107" i="66"/>
  <c r="X111" i="66"/>
  <c r="X119" i="66"/>
  <c r="X123" i="66"/>
  <c r="X126" i="66"/>
  <c r="X127" i="66"/>
  <c r="X130" i="66"/>
  <c r="X131" i="66"/>
  <c r="X134" i="66"/>
  <c r="X135" i="66"/>
  <c r="X138" i="66"/>
  <c r="X139" i="66"/>
  <c r="X142" i="66"/>
  <c r="X143" i="66"/>
  <c r="X146" i="66"/>
  <c r="X147" i="66"/>
  <c r="X150" i="66"/>
  <c r="X151" i="66"/>
  <c r="X154" i="66"/>
  <c r="X155" i="66"/>
  <c r="X158" i="66"/>
  <c r="X159" i="66"/>
  <c r="X162" i="66"/>
  <c r="X163" i="66"/>
  <c r="X167" i="66"/>
  <c r="X171" i="66"/>
  <c r="X174" i="66"/>
  <c r="X175" i="66"/>
  <c r="X178" i="66"/>
  <c r="X179" i="66"/>
  <c r="X182" i="66"/>
  <c r="X183" i="66"/>
  <c r="X187" i="66"/>
  <c r="X190" i="66"/>
  <c r="X191" i="66"/>
  <c r="X194" i="66"/>
  <c r="X195" i="66"/>
  <c r="X199" i="66"/>
  <c r="X203" i="66"/>
  <c r="X206" i="66"/>
  <c r="X207" i="66"/>
  <c r="X210" i="66"/>
  <c r="X211" i="66"/>
  <c r="X215" i="66"/>
  <c r="X219" i="66"/>
  <c r="X222" i="66"/>
  <c r="X223" i="66"/>
  <c r="X226" i="66"/>
  <c r="X227" i="66"/>
  <c r="X231" i="66"/>
  <c r="X235" i="66"/>
  <c r="X237" i="66"/>
  <c r="X238" i="66"/>
  <c r="X239" i="66"/>
  <c r="X242" i="66"/>
  <c r="X243" i="66"/>
  <c r="X247" i="66"/>
  <c r="X251" i="66"/>
  <c r="X254" i="66"/>
  <c r="X255" i="66"/>
  <c r="X258" i="66"/>
  <c r="X259" i="66"/>
  <c r="X263" i="66"/>
  <c r="X267" i="66"/>
  <c r="X270" i="66"/>
  <c r="X271" i="66"/>
  <c r="X279" i="66"/>
  <c r="X287" i="66"/>
  <c r="X290" i="66"/>
  <c r="X291" i="66"/>
  <c r="X295" i="66"/>
  <c r="X299" i="66"/>
  <c r="X305" i="66"/>
  <c r="X307" i="66"/>
  <c r="X315" i="66"/>
  <c r="X319" i="66"/>
  <c r="X323" i="66"/>
  <c r="X327" i="66"/>
  <c r="X331" i="66"/>
  <c r="X335" i="66"/>
  <c r="X339" i="66"/>
  <c r="X343" i="66"/>
  <c r="X351" i="66"/>
  <c r="X353" i="66"/>
  <c r="X357" i="66"/>
  <c r="X358" i="66"/>
  <c r="X359" i="66"/>
  <c r="X361" i="66"/>
  <c r="X363" i="66"/>
  <c r="X364" i="66"/>
  <c r="X365" i="66"/>
  <c r="X368" i="66"/>
  <c r="X369" i="66"/>
  <c r="X371" i="66"/>
  <c r="X372" i="66"/>
  <c r="X373" i="66"/>
  <c r="X375" i="66"/>
  <c r="X376" i="66"/>
  <c r="X377" i="66"/>
  <c r="X379" i="66"/>
  <c r="X380" i="66"/>
  <c r="X381" i="66"/>
  <c r="X383" i="66"/>
  <c r="X385" i="66"/>
  <c r="X387" i="66"/>
  <c r="X389" i="66"/>
  <c r="X391" i="66"/>
  <c r="X392" i="66"/>
  <c r="X393" i="66"/>
  <c r="X396" i="66"/>
  <c r="X397" i="66"/>
  <c r="X399" i="66"/>
  <c r="X400" i="66"/>
  <c r="X405" i="66"/>
  <c r="X407" i="66"/>
  <c r="X408" i="66"/>
  <c r="X409" i="66"/>
  <c r="X413" i="66"/>
  <c r="X417" i="66"/>
  <c r="X419" i="66"/>
  <c r="X421" i="66"/>
  <c r="X424" i="66"/>
  <c r="X427" i="66"/>
  <c r="X429" i="66"/>
  <c r="X435" i="66"/>
  <c r="X273" i="66"/>
  <c r="X276" i="66"/>
  <c r="X113" i="66"/>
  <c r="X121" i="66"/>
  <c r="X122" i="66"/>
  <c r="X110" i="66"/>
  <c r="X112" i="66"/>
  <c r="X115" i="66"/>
  <c r="X118" i="66"/>
  <c r="X248" i="66"/>
  <c r="X329" i="66"/>
  <c r="X109" i="66"/>
  <c r="X114" i="66"/>
  <c r="X116" i="66"/>
  <c r="X120" i="66"/>
  <c r="X125" i="66"/>
  <c r="X152" i="66"/>
  <c r="X165" i="66"/>
  <c r="X172" i="66"/>
  <c r="X173" i="66"/>
  <c r="X177" i="66"/>
  <c r="X192" i="66"/>
  <c r="X193" i="66"/>
  <c r="X201" i="66"/>
  <c r="X208" i="66"/>
  <c r="X209" i="66"/>
  <c r="X213" i="66"/>
  <c r="X236" i="66"/>
  <c r="X240" i="66"/>
  <c r="X241" i="66"/>
  <c r="X256" i="66"/>
  <c r="X257" i="66"/>
  <c r="X264" i="66"/>
  <c r="X265" i="66"/>
  <c r="X272" i="66"/>
  <c r="X284" i="66"/>
  <c r="X285" i="66"/>
  <c r="X300" i="66"/>
  <c r="X308" i="66"/>
  <c r="X336" i="66"/>
  <c r="X337" i="66"/>
  <c r="X345" i="66"/>
  <c r="X349" i="66"/>
  <c r="X124" i="66"/>
  <c r="X128" i="66"/>
  <c r="X129" i="66"/>
  <c r="X137" i="66"/>
  <c r="X141" i="66"/>
  <c r="X148" i="66"/>
  <c r="X156" i="66"/>
  <c r="X161" i="66"/>
  <c r="X169" i="66"/>
  <c r="X180" i="66"/>
  <c r="X181" i="66"/>
  <c r="X188" i="66"/>
  <c r="X196" i="66"/>
  <c r="X197" i="66"/>
  <c r="X204" i="66"/>
  <c r="X216" i="66"/>
  <c r="X217" i="66"/>
  <c r="X221" i="66"/>
  <c r="X225" i="66"/>
  <c r="X229" i="66"/>
  <c r="X233" i="66"/>
  <c r="X249" i="66"/>
  <c r="X253" i="66"/>
  <c r="X277" i="66"/>
  <c r="X292" i="66"/>
  <c r="X296" i="66"/>
  <c r="X301" i="66"/>
  <c r="X312" i="66"/>
  <c r="X313" i="66"/>
  <c r="X320" i="66"/>
  <c r="X321" i="66"/>
  <c r="X333" i="66"/>
  <c r="X93" i="66"/>
  <c r="X97" i="66"/>
  <c r="X136" i="66"/>
  <c r="X160" i="66"/>
  <c r="X185" i="66"/>
  <c r="X200" i="66"/>
  <c r="X205" i="66"/>
  <c r="X232" i="66"/>
  <c r="X244" i="66"/>
  <c r="X252" i="66"/>
  <c r="X293" i="66"/>
  <c r="X297" i="66"/>
  <c r="X309" i="66"/>
  <c r="X328" i="66"/>
  <c r="X356" i="66"/>
  <c r="X100" i="66"/>
  <c r="X104" i="66"/>
  <c r="X105" i="66"/>
  <c r="X108" i="66"/>
  <c r="X132" i="66"/>
  <c r="X133" i="66"/>
  <c r="X140" i="66"/>
  <c r="X144" i="66"/>
  <c r="X145" i="66"/>
  <c r="X149" i="66"/>
  <c r="X153" i="66"/>
  <c r="X157" i="66"/>
  <c r="X164" i="66"/>
  <c r="X168" i="66"/>
  <c r="X176" i="66"/>
  <c r="X184" i="66"/>
  <c r="X189" i="66"/>
  <c r="X212" i="66"/>
  <c r="X220" i="66"/>
  <c r="X224" i="66"/>
  <c r="X228" i="66"/>
  <c r="X245" i="66"/>
  <c r="X260" i="66"/>
  <c r="X261" i="66"/>
  <c r="X268" i="66"/>
  <c r="X269" i="66"/>
  <c r="X280" i="66"/>
  <c r="X288" i="66"/>
  <c r="X289" i="66"/>
  <c r="X316" i="66"/>
  <c r="X317" i="66"/>
  <c r="X324" i="66"/>
  <c r="X340" i="66"/>
  <c r="X344" i="66"/>
  <c r="X348" i="66"/>
  <c r="X92" i="66"/>
  <c r="X96" i="66"/>
  <c r="X89" i="66"/>
  <c r="D44" i="9" l="1"/>
  <c r="AF47" i="9"/>
  <c r="O45" i="26"/>
  <c r="C280" i="67"/>
  <c r="F280" i="67" s="1"/>
  <c r="W45" i="11"/>
  <c r="C408" i="67"/>
  <c r="F408" i="67" s="1"/>
  <c r="W45" i="18"/>
  <c r="C352" i="67"/>
  <c r="F352" i="67" s="1"/>
  <c r="AE45" i="29"/>
  <c r="C305" i="67"/>
  <c r="F305" i="67" s="1"/>
  <c r="O45" i="57"/>
  <c r="C245" i="67"/>
  <c r="F245" i="67" s="1"/>
  <c r="S45" i="9"/>
  <c r="C400" i="67"/>
  <c r="F400" i="67" s="1"/>
  <c r="D44" i="58"/>
  <c r="AF47" i="58"/>
  <c r="D44" i="1"/>
  <c r="AF47" i="1"/>
  <c r="D44" i="16"/>
  <c r="AF47" i="16"/>
  <c r="D44" i="28"/>
  <c r="AF47" i="28"/>
  <c r="D44" i="24"/>
  <c r="AF47" i="24"/>
  <c r="O45" i="58"/>
  <c r="C420" i="67"/>
  <c r="F420" i="67" s="1"/>
  <c r="O45" i="8"/>
  <c r="C392" i="67"/>
  <c r="F392" i="67" s="1"/>
  <c r="O45" i="20"/>
  <c r="C364" i="67"/>
  <c r="F364" i="67" s="1"/>
  <c r="O45" i="33"/>
  <c r="C329" i="67"/>
  <c r="F329" i="67" s="1"/>
  <c r="O45" i="32"/>
  <c r="C322" i="67"/>
  <c r="F322" i="67" s="1"/>
  <c r="O45" i="38"/>
  <c r="C112" i="67"/>
  <c r="F112" i="67" s="1"/>
  <c r="O45" i="34"/>
  <c r="C84" i="67"/>
  <c r="F84" i="67" s="1"/>
  <c r="AE45" i="59"/>
  <c r="C431" i="67"/>
  <c r="F431" i="67" s="1"/>
  <c r="AE45" i="9"/>
  <c r="C403" i="67"/>
  <c r="F403" i="67" s="1"/>
  <c r="AE45" i="7"/>
  <c r="C389" i="67"/>
  <c r="F389" i="67" s="1"/>
  <c r="AE45" i="21"/>
  <c r="C375" i="67"/>
  <c r="F375" i="67" s="1"/>
  <c r="AE45" i="19"/>
  <c r="C361" i="67"/>
  <c r="F361" i="67" s="1"/>
  <c r="AE45" i="17"/>
  <c r="C347" i="67"/>
  <c r="F347" i="67" s="1"/>
  <c r="W45" i="33"/>
  <c r="C331" i="67"/>
  <c r="F331" i="67" s="1"/>
  <c r="AE45" i="24"/>
  <c r="C270" i="67"/>
  <c r="F270" i="67" s="1"/>
  <c r="W45" i="22"/>
  <c r="C254" i="67"/>
  <c r="F254" i="67" s="1"/>
  <c r="W45" i="56"/>
  <c r="C240" i="67"/>
  <c r="F240" i="67" s="1"/>
  <c r="AA45" i="60"/>
  <c r="C437" i="67"/>
  <c r="F437" i="67" s="1"/>
  <c r="AA45" i="58"/>
  <c r="C423" i="67"/>
  <c r="F423" i="67" s="1"/>
  <c r="AA45" i="11"/>
  <c r="C409" i="67"/>
  <c r="F409" i="67" s="1"/>
  <c r="AA45" i="8"/>
  <c r="C395" i="67"/>
  <c r="F395" i="67" s="1"/>
  <c r="AA45" i="1"/>
  <c r="C381" i="67"/>
  <c r="F381" i="67" s="1"/>
  <c r="AA45" i="20"/>
  <c r="C367" i="67"/>
  <c r="F367" i="67" s="1"/>
  <c r="K45" i="18"/>
  <c r="C349" i="67"/>
  <c r="F349" i="67" s="1"/>
  <c r="K45" i="16"/>
  <c r="C335" i="67"/>
  <c r="F335" i="67" s="1"/>
  <c r="K45" i="32"/>
  <c r="C321" i="67"/>
  <c r="F321" i="67" s="1"/>
  <c r="K45" i="30"/>
  <c r="C307" i="67"/>
  <c r="F307" i="67" s="1"/>
  <c r="K45" i="28"/>
  <c r="C293" i="67"/>
  <c r="F293" i="67" s="1"/>
  <c r="K45" i="26"/>
  <c r="C279" i="67"/>
  <c r="F279" i="67" s="1"/>
  <c r="K45" i="24"/>
  <c r="C265" i="67"/>
  <c r="F265" i="67" s="1"/>
  <c r="K45" i="22"/>
  <c r="C251" i="67"/>
  <c r="F251" i="67" s="1"/>
  <c r="K45" i="56"/>
  <c r="C237" i="67"/>
  <c r="F237" i="67" s="1"/>
  <c r="K45" i="54"/>
  <c r="C223" i="67"/>
  <c r="F223" i="67" s="1"/>
  <c r="K45" i="52"/>
  <c r="C209" i="67"/>
  <c r="F209" i="67" s="1"/>
  <c r="K45" i="50"/>
  <c r="C195" i="67"/>
  <c r="F195" i="67" s="1"/>
  <c r="W45" i="52"/>
  <c r="C212" i="67"/>
  <c r="F212" i="67" s="1"/>
  <c r="W45" i="34"/>
  <c r="C86" i="67"/>
  <c r="F86" i="67" s="1"/>
  <c r="W45" i="49"/>
  <c r="C191" i="67"/>
  <c r="F191" i="67" s="1"/>
  <c r="W45" i="47"/>
  <c r="C177" i="67"/>
  <c r="F177" i="67" s="1"/>
  <c r="W45" i="45"/>
  <c r="C163" i="67"/>
  <c r="F163" i="67" s="1"/>
  <c r="W45" i="43"/>
  <c r="C149" i="67"/>
  <c r="F149" i="67" s="1"/>
  <c r="W45" i="41"/>
  <c r="C135" i="67"/>
  <c r="F135" i="67" s="1"/>
  <c r="W45" i="39"/>
  <c r="C121" i="67"/>
  <c r="F121" i="67" s="1"/>
  <c r="O45" i="37"/>
  <c r="C105" i="67"/>
  <c r="F105" i="67" s="1"/>
  <c r="O45" i="36"/>
  <c r="C98" i="67"/>
  <c r="F98" i="67" s="1"/>
  <c r="K45" i="35"/>
  <c r="C90" i="67"/>
  <c r="F90" i="67" s="1"/>
  <c r="AA45" i="43"/>
  <c r="C150" i="67"/>
  <c r="F150" i="67" s="1"/>
  <c r="S45" i="48"/>
  <c r="C183" i="67"/>
  <c r="F183" i="67" s="1"/>
  <c r="AA45" i="40"/>
  <c r="C129" i="67"/>
  <c r="F129" i="67" s="1"/>
  <c r="K45" i="45"/>
  <c r="C160" i="67"/>
  <c r="F160" i="67" s="1"/>
  <c r="W45" i="51"/>
  <c r="C205" i="67"/>
  <c r="F205" i="67" s="1"/>
  <c r="D44" i="10"/>
  <c r="AF47" i="10"/>
  <c r="D44" i="17"/>
  <c r="AF47" i="17"/>
  <c r="D44" i="27"/>
  <c r="AF47" i="27"/>
  <c r="D44" i="23"/>
  <c r="AF47" i="23"/>
  <c r="O45" i="59"/>
  <c r="C427" i="67"/>
  <c r="F427" i="67" s="1"/>
  <c r="O45" i="21"/>
  <c r="C371" i="67"/>
  <c r="F371" i="67" s="1"/>
  <c r="O45" i="17"/>
  <c r="C343" i="67"/>
  <c r="F343" i="67" s="1"/>
  <c r="W45" i="26"/>
  <c r="C282" i="67"/>
  <c r="F282" i="67" s="1"/>
  <c r="K45" i="11"/>
  <c r="C405" i="67"/>
  <c r="F405" i="67" s="1"/>
  <c r="AA45" i="31"/>
  <c r="C318" i="67"/>
  <c r="F318" i="67" s="1"/>
  <c r="AA45" i="51"/>
  <c r="C206" i="67"/>
  <c r="F206" i="67" s="1"/>
  <c r="AE45" i="36"/>
  <c r="C102" i="67"/>
  <c r="F102" i="67" s="1"/>
  <c r="O45" i="30"/>
  <c r="C308" i="67"/>
  <c r="F308" i="67" s="1"/>
  <c r="W45" i="1"/>
  <c r="C380" i="67"/>
  <c r="F380" i="67" s="1"/>
  <c r="AE45" i="31"/>
  <c r="C319" i="67"/>
  <c r="F319" i="67" s="1"/>
  <c r="S45" i="61"/>
  <c r="C442" i="67"/>
  <c r="F442" i="67" s="1"/>
  <c r="S45" i="7"/>
  <c r="C386" i="67"/>
  <c r="F386" i="67" s="1"/>
  <c r="D44" i="51"/>
  <c r="AF47" i="51"/>
  <c r="O45" i="16"/>
  <c r="C336" i="67"/>
  <c r="F336" i="67" s="1"/>
  <c r="D44" i="11"/>
  <c r="AF47" i="11"/>
  <c r="D44" i="20"/>
  <c r="AF47" i="20"/>
  <c r="D44" i="32"/>
  <c r="AF47" i="32"/>
  <c r="D44" i="26"/>
  <c r="AF47" i="26"/>
  <c r="D44" i="22"/>
  <c r="AF47" i="22"/>
  <c r="O45" i="60"/>
  <c r="C434" i="67"/>
  <c r="F434" i="67" s="1"/>
  <c r="O45" i="11"/>
  <c r="C406" i="67"/>
  <c r="F406" i="67" s="1"/>
  <c r="O45" i="18"/>
  <c r="C350" i="67"/>
  <c r="F350" i="67" s="1"/>
  <c r="K45" i="39"/>
  <c r="C118" i="67"/>
  <c r="F118" i="67" s="1"/>
  <c r="O45" i="25"/>
  <c r="C273" i="67"/>
  <c r="F273" i="67" s="1"/>
  <c r="K45" i="37"/>
  <c r="C104" i="67"/>
  <c r="F104" i="67" s="1"/>
  <c r="D44" i="57"/>
  <c r="AF47" i="57"/>
  <c r="AE45" i="61"/>
  <c r="C445" i="67"/>
  <c r="F445" i="67" s="1"/>
  <c r="W45" i="59"/>
  <c r="C429" i="67"/>
  <c r="F429" i="67" s="1"/>
  <c r="W45" i="10"/>
  <c r="C415" i="67"/>
  <c r="F415" i="67" s="1"/>
  <c r="W45" i="9"/>
  <c r="C401" i="67"/>
  <c r="F401" i="67" s="1"/>
  <c r="W45" i="7"/>
  <c r="C387" i="67"/>
  <c r="F387" i="67" s="1"/>
  <c r="W45" i="21"/>
  <c r="C373" i="67"/>
  <c r="F373" i="67" s="1"/>
  <c r="W45" i="19"/>
  <c r="C359" i="67"/>
  <c r="F359" i="67" s="1"/>
  <c r="W45" i="17"/>
  <c r="C345" i="67"/>
  <c r="F345" i="67" s="1"/>
  <c r="AE45" i="30"/>
  <c r="C312" i="67"/>
  <c r="F312" i="67" s="1"/>
  <c r="AE45" i="28"/>
  <c r="C298" i="67"/>
  <c r="F298" i="67" s="1"/>
  <c r="AE45" i="26"/>
  <c r="C284" i="67"/>
  <c r="F284" i="67" s="1"/>
  <c r="W45" i="24"/>
  <c r="C268" i="67"/>
  <c r="F268" i="67" s="1"/>
  <c r="O45" i="22"/>
  <c r="C252" i="67"/>
  <c r="F252" i="67" s="1"/>
  <c r="C238" i="67"/>
  <c r="F238" i="67" s="1"/>
  <c r="S45" i="60"/>
  <c r="C435" i="67"/>
  <c r="F435" i="67" s="1"/>
  <c r="S45" i="58"/>
  <c r="C421" i="67"/>
  <c r="F421" i="67" s="1"/>
  <c r="S45" i="11"/>
  <c r="C407" i="67"/>
  <c r="F407" i="67" s="1"/>
  <c r="S45" i="8"/>
  <c r="C393" i="67"/>
  <c r="F393" i="67" s="1"/>
  <c r="S45" i="1"/>
  <c r="C379" i="67"/>
  <c r="F379" i="67" s="1"/>
  <c r="S45" i="20"/>
  <c r="C365" i="67"/>
  <c r="F365" i="67" s="1"/>
  <c r="O45" i="52"/>
  <c r="C210" i="67"/>
  <c r="F210" i="67" s="1"/>
  <c r="O45" i="49"/>
  <c r="C189" i="67"/>
  <c r="F189" i="67" s="1"/>
  <c r="O45" i="47"/>
  <c r="C175" i="67"/>
  <c r="F175" i="67" s="1"/>
  <c r="O45" i="45"/>
  <c r="C161" i="67"/>
  <c r="F161" i="67" s="1"/>
  <c r="O45" i="43"/>
  <c r="C147" i="67"/>
  <c r="F147" i="67" s="1"/>
  <c r="O45" i="41"/>
  <c r="C133" i="67"/>
  <c r="F133" i="67" s="1"/>
  <c r="O45" i="39"/>
  <c r="C119" i="67"/>
  <c r="F119" i="67" s="1"/>
  <c r="W45" i="36"/>
  <c r="C100" i="67"/>
  <c r="F100" i="67" s="1"/>
  <c r="S45" i="35"/>
  <c r="C92" i="67"/>
  <c r="F92" i="67" s="1"/>
  <c r="AA45" i="41"/>
  <c r="C136" i="67"/>
  <c r="F136" i="67" s="1"/>
  <c r="K45" i="48"/>
  <c r="C181" i="67"/>
  <c r="F181" i="67" s="1"/>
  <c r="S45" i="40"/>
  <c r="C127" i="67"/>
  <c r="F127" i="67" s="1"/>
  <c r="S45" i="36"/>
  <c r="C99" i="67"/>
  <c r="F99" i="67" s="1"/>
  <c r="O45" i="51"/>
  <c r="C203" i="67"/>
  <c r="F203" i="67" s="1"/>
  <c r="AF47" i="34"/>
  <c r="AL47" i="34" s="1"/>
  <c r="AM47" i="34" s="1"/>
  <c r="D44" i="21"/>
  <c r="AF47" i="21"/>
  <c r="D44" i="31"/>
  <c r="AF47" i="31"/>
  <c r="O45" i="10"/>
  <c r="C413" i="67"/>
  <c r="F413" i="67" s="1"/>
  <c r="W45" i="28"/>
  <c r="C296" i="67"/>
  <c r="F296" i="67" s="1"/>
  <c r="S45" i="41"/>
  <c r="C134" i="67"/>
  <c r="F134" i="67" s="1"/>
  <c r="K45" i="36"/>
  <c r="C97" i="67"/>
  <c r="F97" i="67" s="1"/>
  <c r="AA45" i="46"/>
  <c r="C171" i="67"/>
  <c r="F171" i="67" s="1"/>
  <c r="AA45" i="38"/>
  <c r="C115" i="67"/>
  <c r="F115" i="67" s="1"/>
  <c r="S45" i="43"/>
  <c r="C148" i="67"/>
  <c r="F148" i="67" s="1"/>
  <c r="AA45" i="36"/>
  <c r="C101" i="67"/>
  <c r="F101" i="67" s="1"/>
  <c r="K45" i="46"/>
  <c r="C167" i="67"/>
  <c r="F167" i="67" s="1"/>
  <c r="K45" i="8"/>
  <c r="C391" i="67"/>
  <c r="F391" i="67" s="1"/>
  <c r="AA45" i="33"/>
  <c r="C332" i="67"/>
  <c r="F332" i="67" s="1"/>
  <c r="AA45" i="23"/>
  <c r="C262" i="67"/>
  <c r="F262" i="67" s="1"/>
  <c r="AA45" i="49"/>
  <c r="C192" i="67"/>
  <c r="F192" i="67" s="1"/>
  <c r="D44" i="52"/>
  <c r="AF47" i="52"/>
  <c r="D44" i="40"/>
  <c r="AF47" i="40"/>
  <c r="AA45" i="19"/>
  <c r="C360" i="67"/>
  <c r="F360" i="67" s="1"/>
  <c r="S45" i="33"/>
  <c r="C330" i="67"/>
  <c r="F330" i="67" s="1"/>
  <c r="S45" i="31"/>
  <c r="C316" i="67"/>
  <c r="F316" i="67" s="1"/>
  <c r="S45" i="27"/>
  <c r="C288" i="67"/>
  <c r="F288" i="67" s="1"/>
  <c r="S45" i="25"/>
  <c r="C274" i="67"/>
  <c r="F274" i="67" s="1"/>
  <c r="S45" i="23"/>
  <c r="C260" i="67"/>
  <c r="F260" i="67" s="1"/>
  <c r="S45" i="57"/>
  <c r="C246" i="67"/>
  <c r="F246" i="67" s="1"/>
  <c r="S45" i="55"/>
  <c r="C232" i="67"/>
  <c r="F232" i="67" s="1"/>
  <c r="S45" i="53"/>
  <c r="C218" i="67"/>
  <c r="F218" i="67" s="1"/>
  <c r="S45" i="51"/>
  <c r="C204" i="67"/>
  <c r="F204" i="67" s="1"/>
  <c r="D44" i="48"/>
  <c r="AF47" i="48"/>
  <c r="D44" i="46"/>
  <c r="AF47" i="46"/>
  <c r="O45" i="35"/>
  <c r="C91" i="67"/>
  <c r="F91" i="67" s="1"/>
  <c r="AE45" i="48"/>
  <c r="C186" i="67"/>
  <c r="F186" i="67" s="1"/>
  <c r="AE45" i="46"/>
  <c r="C172" i="67"/>
  <c r="F172" i="67" s="1"/>
  <c r="AE45" i="44"/>
  <c r="C158" i="67"/>
  <c r="F158" i="67" s="1"/>
  <c r="AE45" i="42"/>
  <c r="C144" i="67"/>
  <c r="F144" i="67" s="1"/>
  <c r="AE45" i="40"/>
  <c r="C130" i="67"/>
  <c r="F130" i="67" s="1"/>
  <c r="AE45" i="38"/>
  <c r="C116" i="67"/>
  <c r="F116" i="67" s="1"/>
  <c r="W45" i="50"/>
  <c r="C198" i="67"/>
  <c r="F198" i="67" s="1"/>
  <c r="AA45" i="39"/>
  <c r="C122" i="67"/>
  <c r="F122" i="67" s="1"/>
  <c r="AG35" i="34"/>
  <c r="AL37" i="34"/>
  <c r="AM37" i="34" s="1"/>
  <c r="S45" i="46"/>
  <c r="C169" i="67"/>
  <c r="F169" i="67" s="1"/>
  <c r="K45" i="43"/>
  <c r="C146" i="67"/>
  <c r="F146" i="67" s="1"/>
  <c r="K45" i="44"/>
  <c r="C153" i="67"/>
  <c r="F153" i="67" s="1"/>
  <c r="O45" i="23"/>
  <c r="C259" i="67"/>
  <c r="F259" i="67" s="1"/>
  <c r="K45" i="1"/>
  <c r="C377" i="67"/>
  <c r="F377" i="67" s="1"/>
  <c r="AA45" i="29"/>
  <c r="C304" i="67"/>
  <c r="F304" i="67" s="1"/>
  <c r="D44" i="44"/>
  <c r="AF47" i="44"/>
  <c r="AE45" i="50"/>
  <c r="C200" i="67"/>
  <c r="F200" i="67" s="1"/>
  <c r="AA45" i="35"/>
  <c r="C94" i="67"/>
  <c r="F94" i="67" s="1"/>
  <c r="AE45" i="57"/>
  <c r="C249" i="67"/>
  <c r="F249" i="67" s="1"/>
  <c r="S45" i="17"/>
  <c r="C344" i="67"/>
  <c r="F344" i="67" s="1"/>
  <c r="S45" i="29"/>
  <c r="C302" i="67"/>
  <c r="F302" i="67" s="1"/>
  <c r="K45" i="20"/>
  <c r="C363" i="67"/>
  <c r="F363" i="67" s="1"/>
  <c r="D44" i="56"/>
  <c r="AF47" i="56"/>
  <c r="AE45" i="60"/>
  <c r="C438" i="67"/>
  <c r="F438" i="67" s="1"/>
  <c r="AE45" i="58"/>
  <c r="C424" i="67"/>
  <c r="F424" i="67" s="1"/>
  <c r="AE45" i="11"/>
  <c r="C410" i="67"/>
  <c r="F410" i="67" s="1"/>
  <c r="AE45" i="8"/>
  <c r="C396" i="67"/>
  <c r="F396" i="67" s="1"/>
  <c r="AE45" i="1"/>
  <c r="C382" i="67"/>
  <c r="F382" i="67" s="1"/>
  <c r="AE45" i="20"/>
  <c r="C368" i="67"/>
  <c r="F368" i="67" s="1"/>
  <c r="AE45" i="18"/>
  <c r="C354" i="67"/>
  <c r="F354" i="67" s="1"/>
  <c r="AE45" i="16"/>
  <c r="C340" i="67"/>
  <c r="F340" i="67" s="1"/>
  <c r="AE45" i="23"/>
  <c r="C263" i="67"/>
  <c r="F263" i="67" s="1"/>
  <c r="W45" i="57"/>
  <c r="C247" i="67"/>
  <c r="F247" i="67" s="1"/>
  <c r="AA45" i="61"/>
  <c r="C444" i="67"/>
  <c r="F444" i="67" s="1"/>
  <c r="AA45" i="59"/>
  <c r="C430" i="67"/>
  <c r="F430" i="67" s="1"/>
  <c r="AA45" i="10"/>
  <c r="C416" i="67"/>
  <c r="F416" i="67" s="1"/>
  <c r="AA45" i="9"/>
  <c r="C402" i="67"/>
  <c r="F402" i="67" s="1"/>
  <c r="AA45" i="7"/>
  <c r="C388" i="67"/>
  <c r="F388" i="67" s="1"/>
  <c r="AA45" i="21"/>
  <c r="C374" i="67"/>
  <c r="F374" i="67" s="1"/>
  <c r="S45" i="19"/>
  <c r="C358" i="67"/>
  <c r="F358" i="67" s="1"/>
  <c r="K45" i="17"/>
  <c r="C342" i="67"/>
  <c r="F342" i="67" s="1"/>
  <c r="K45" i="33"/>
  <c r="C328" i="67"/>
  <c r="F328" i="67" s="1"/>
  <c r="K45" i="31"/>
  <c r="C314" i="67"/>
  <c r="F314" i="67" s="1"/>
  <c r="K45" i="29"/>
  <c r="C300" i="67"/>
  <c r="F300" i="67" s="1"/>
  <c r="K45" i="27"/>
  <c r="C286" i="67"/>
  <c r="F286" i="67" s="1"/>
  <c r="K45" i="25"/>
  <c r="C272" i="67"/>
  <c r="F272" i="67" s="1"/>
  <c r="K45" i="23"/>
  <c r="C258" i="67"/>
  <c r="F258" i="67" s="1"/>
  <c r="K45" i="57"/>
  <c r="C244" i="67"/>
  <c r="F244" i="67" s="1"/>
  <c r="K45" i="55"/>
  <c r="C230" i="67"/>
  <c r="F230" i="67" s="1"/>
  <c r="K45" i="53"/>
  <c r="C216" i="67"/>
  <c r="F216" i="67" s="1"/>
  <c r="K45" i="51"/>
  <c r="C202" i="67"/>
  <c r="F202" i="67" s="1"/>
  <c r="W45" i="35"/>
  <c r="C93" i="67"/>
  <c r="F93" i="67" s="1"/>
  <c r="W45" i="48"/>
  <c r="C184" i="67"/>
  <c r="F184" i="67" s="1"/>
  <c r="W45" i="46"/>
  <c r="C170" i="67"/>
  <c r="F170" i="67" s="1"/>
  <c r="W45" i="44"/>
  <c r="C156" i="67"/>
  <c r="F156" i="67" s="1"/>
  <c r="W45" i="42"/>
  <c r="C142" i="67"/>
  <c r="F142" i="67" s="1"/>
  <c r="W45" i="40"/>
  <c r="C128" i="67"/>
  <c r="F128" i="67" s="1"/>
  <c r="W45" i="38"/>
  <c r="C114" i="67"/>
  <c r="F114" i="67" s="1"/>
  <c r="AE45" i="54"/>
  <c r="C228" i="67"/>
  <c r="F228" i="67" s="1"/>
  <c r="O45" i="50"/>
  <c r="C196" i="67"/>
  <c r="F196" i="67" s="1"/>
  <c r="S45" i="49"/>
  <c r="C190" i="67"/>
  <c r="F190" i="67" s="1"/>
  <c r="S45" i="39"/>
  <c r="C120" i="67"/>
  <c r="F120" i="67" s="1"/>
  <c r="AA45" i="44"/>
  <c r="C157" i="67"/>
  <c r="F157" i="67" s="1"/>
  <c r="G45" i="34"/>
  <c r="AE45" i="53"/>
  <c r="C221" i="67"/>
  <c r="F221" i="67" s="1"/>
  <c r="K45" i="42"/>
  <c r="C139" i="67"/>
  <c r="F139" i="67" s="1"/>
  <c r="K45" i="49"/>
  <c r="C188" i="67"/>
  <c r="F188" i="67" s="1"/>
  <c r="O45" i="61"/>
  <c r="C441" i="67"/>
  <c r="F441" i="67" s="1"/>
  <c r="W45" i="58"/>
  <c r="C422" i="67"/>
  <c r="F422" i="67" s="1"/>
  <c r="W45" i="23"/>
  <c r="C261" i="67"/>
  <c r="F261" i="67" s="1"/>
  <c r="AE45" i="35"/>
  <c r="C95" i="67"/>
  <c r="F95" i="67" s="1"/>
  <c r="D44" i="36"/>
  <c r="AF47" i="36"/>
  <c r="O45" i="48"/>
  <c r="C182" i="67"/>
  <c r="F182" i="67" s="1"/>
  <c r="O45" i="46"/>
  <c r="C168" i="67"/>
  <c r="F168" i="67" s="1"/>
  <c r="O45" i="44"/>
  <c r="C154" i="67"/>
  <c r="F154" i="67" s="1"/>
  <c r="O45" i="42"/>
  <c r="C140" i="67"/>
  <c r="F140" i="67" s="1"/>
  <c r="O45" i="40"/>
  <c r="C126" i="67"/>
  <c r="F126" i="67" s="1"/>
  <c r="W45" i="54"/>
  <c r="C226" i="67"/>
  <c r="F226" i="67" s="1"/>
  <c r="D44" i="50"/>
  <c r="AF47" i="50"/>
  <c r="AA45" i="47"/>
  <c r="C178" i="67"/>
  <c r="F178" i="67" s="1"/>
  <c r="AA45" i="37"/>
  <c r="C108" i="67"/>
  <c r="F108" i="67" s="1"/>
  <c r="S45" i="44"/>
  <c r="C155" i="67"/>
  <c r="F155" i="67" s="1"/>
  <c r="S45" i="47"/>
  <c r="C176" i="67"/>
  <c r="F176" i="67" s="1"/>
  <c r="K45" i="41"/>
  <c r="C132" i="67"/>
  <c r="F132" i="67" s="1"/>
  <c r="D44" i="35"/>
  <c r="AF47" i="35"/>
  <c r="W45" i="53"/>
  <c r="C219" i="67"/>
  <c r="F219" i="67" s="1"/>
  <c r="K45" i="40"/>
  <c r="C125" i="67"/>
  <c r="F125" i="67" s="1"/>
  <c r="AE45" i="49"/>
  <c r="C193" i="67"/>
  <c r="F193" i="67" s="1"/>
  <c r="D44" i="59"/>
  <c r="AF47" i="59"/>
  <c r="D44" i="19"/>
  <c r="AF47" i="19"/>
  <c r="D44" i="29"/>
  <c r="AF47" i="29"/>
  <c r="O45" i="9"/>
  <c r="C399" i="67"/>
  <c r="F399" i="67" s="1"/>
  <c r="O45" i="19"/>
  <c r="C357" i="67"/>
  <c r="F357" i="67" s="1"/>
  <c r="W45" i="30"/>
  <c r="C310" i="67"/>
  <c r="F310" i="67" s="1"/>
  <c r="K45" i="60"/>
  <c r="C433" i="67"/>
  <c r="F433" i="67" s="1"/>
  <c r="AA45" i="25"/>
  <c r="C276" i="67"/>
  <c r="F276" i="67" s="1"/>
  <c r="AA45" i="53"/>
  <c r="C220" i="67"/>
  <c r="F220" i="67" s="1"/>
  <c r="D44" i="42"/>
  <c r="AF47" i="42"/>
  <c r="D44" i="38"/>
  <c r="AF47" i="38"/>
  <c r="AF47" i="61"/>
  <c r="D44" i="61"/>
  <c r="O45" i="28"/>
  <c r="C294" i="67"/>
  <c r="F294" i="67" s="1"/>
  <c r="K45" i="19"/>
  <c r="C356" i="67"/>
  <c r="F356" i="67" s="1"/>
  <c r="W45" i="8"/>
  <c r="C394" i="67"/>
  <c r="F394" i="67" s="1"/>
  <c r="W45" i="16"/>
  <c r="C338" i="67"/>
  <c r="F338" i="67" s="1"/>
  <c r="AE45" i="25"/>
  <c r="C277" i="67"/>
  <c r="F277" i="67" s="1"/>
  <c r="S45" i="59"/>
  <c r="C428" i="67"/>
  <c r="F428" i="67" s="1"/>
  <c r="S45" i="21"/>
  <c r="C372" i="67"/>
  <c r="F372" i="67" s="1"/>
  <c r="D44" i="18"/>
  <c r="AF47" i="18"/>
  <c r="W45" i="31"/>
  <c r="C317" i="67"/>
  <c r="F317" i="67" s="1"/>
  <c r="W45" i="29"/>
  <c r="C303" i="67"/>
  <c r="F303" i="67" s="1"/>
  <c r="W45" i="27"/>
  <c r="C289" i="67"/>
  <c r="F289" i="67" s="1"/>
  <c r="W45" i="25"/>
  <c r="C275" i="67"/>
  <c r="F275" i="67" s="1"/>
  <c r="K45" i="61"/>
  <c r="C440" i="67"/>
  <c r="F440" i="67" s="1"/>
  <c r="K45" i="59"/>
  <c r="C426" i="67"/>
  <c r="F426" i="67" s="1"/>
  <c r="K45" i="10"/>
  <c r="C412" i="67"/>
  <c r="F412" i="67" s="1"/>
  <c r="K45" i="9"/>
  <c r="C398" i="67"/>
  <c r="F398" i="67" s="1"/>
  <c r="K45" i="7"/>
  <c r="C384" i="67"/>
  <c r="F384" i="67" s="1"/>
  <c r="K45" i="21"/>
  <c r="C370" i="67"/>
  <c r="F370" i="67" s="1"/>
  <c r="AA45" i="18"/>
  <c r="C353" i="67"/>
  <c r="F353" i="67" s="1"/>
  <c r="AA45" i="16"/>
  <c r="C339" i="67"/>
  <c r="F339" i="67" s="1"/>
  <c r="AA45" i="32"/>
  <c r="C325" i="67"/>
  <c r="F325" i="67" s="1"/>
  <c r="AA45" i="30"/>
  <c r="C311" i="67"/>
  <c r="F311" i="67" s="1"/>
  <c r="AA45" i="28"/>
  <c r="C297" i="67"/>
  <c r="F297" i="67" s="1"/>
  <c r="AA45" i="26"/>
  <c r="C283" i="67"/>
  <c r="F283" i="67" s="1"/>
  <c r="AA45" i="24"/>
  <c r="C269" i="67"/>
  <c r="F269" i="67" s="1"/>
  <c r="AA45" i="22"/>
  <c r="C255" i="67"/>
  <c r="F255" i="67" s="1"/>
  <c r="AA45" i="56"/>
  <c r="C241" i="67"/>
  <c r="F241" i="67" s="1"/>
  <c r="AA45" i="54"/>
  <c r="C227" i="67"/>
  <c r="F227" i="67" s="1"/>
  <c r="AA45" i="52"/>
  <c r="C213" i="67"/>
  <c r="F213" i="67" s="1"/>
  <c r="AA45" i="50"/>
  <c r="C199" i="67"/>
  <c r="F199" i="67" s="1"/>
  <c r="D44" i="45"/>
  <c r="AF47" i="45"/>
  <c r="D44" i="43"/>
  <c r="AF47" i="43"/>
  <c r="D44" i="41"/>
  <c r="AF47" i="41"/>
  <c r="D44" i="39"/>
  <c r="AF47" i="39"/>
  <c r="D44" i="37"/>
  <c r="AF47" i="37"/>
  <c r="D44" i="53"/>
  <c r="AF47" i="53"/>
  <c r="AE45" i="37"/>
  <c r="C109" i="67"/>
  <c r="F109" i="67" s="1"/>
  <c r="O45" i="54"/>
  <c r="C224" i="67"/>
  <c r="F224" i="67" s="1"/>
  <c r="S45" i="34"/>
  <c r="C85" i="67"/>
  <c r="F85" i="67" s="1"/>
  <c r="AA45" i="45"/>
  <c r="C164" i="67"/>
  <c r="F164" i="67" s="1"/>
  <c r="S45" i="37"/>
  <c r="C106" i="67"/>
  <c r="F106" i="67" s="1"/>
  <c r="AA45" i="42"/>
  <c r="C143" i="67"/>
  <c r="F143" i="67" s="1"/>
  <c r="K45" i="47"/>
  <c r="C174" i="67"/>
  <c r="F174" i="67" s="1"/>
  <c r="O45" i="53"/>
  <c r="C217" i="67"/>
  <c r="F217" i="67" s="1"/>
  <c r="S45" i="38"/>
  <c r="C113" i="67"/>
  <c r="F113" i="67" s="1"/>
  <c r="C417" i="67"/>
  <c r="F417" i="67" s="1"/>
  <c r="D44" i="7"/>
  <c r="AF47" i="7"/>
  <c r="D44" i="33"/>
  <c r="AF47" i="33"/>
  <c r="D44" i="25"/>
  <c r="AF47" i="25"/>
  <c r="W45" i="61"/>
  <c r="C443" i="67"/>
  <c r="F443" i="67" s="1"/>
  <c r="O45" i="7"/>
  <c r="C385" i="67"/>
  <c r="F385" i="67" s="1"/>
  <c r="AE45" i="32"/>
  <c r="C326" i="67"/>
  <c r="F326" i="67" s="1"/>
  <c r="O45" i="24"/>
  <c r="C266" i="67"/>
  <c r="F266" i="67" s="1"/>
  <c r="K45" i="58"/>
  <c r="C419" i="67"/>
  <c r="F419" i="67" s="1"/>
  <c r="AA45" i="17"/>
  <c r="C346" i="67"/>
  <c r="F346" i="67" s="1"/>
  <c r="AA45" i="27"/>
  <c r="C290" i="67"/>
  <c r="F290" i="67" s="1"/>
  <c r="AA45" i="57"/>
  <c r="C248" i="67"/>
  <c r="F248" i="67" s="1"/>
  <c r="W45" i="32"/>
  <c r="C324" i="67"/>
  <c r="F324" i="67" s="1"/>
  <c r="W45" i="60"/>
  <c r="C436" i="67"/>
  <c r="F436" i="67" s="1"/>
  <c r="W45" i="20"/>
  <c r="C366" i="67"/>
  <c r="F366" i="67" s="1"/>
  <c r="AE45" i="27"/>
  <c r="C291" i="67"/>
  <c r="F291" i="67" s="1"/>
  <c r="S45" i="10"/>
  <c r="C414" i="67"/>
  <c r="F414" i="67" s="1"/>
  <c r="D44" i="8"/>
  <c r="AF47" i="8"/>
  <c r="D44" i="30"/>
  <c r="AF47" i="30"/>
  <c r="O45" i="1"/>
  <c r="C378" i="67"/>
  <c r="F378" i="67" s="1"/>
  <c r="D44" i="60"/>
  <c r="AF47" i="60"/>
  <c r="AE45" i="33"/>
  <c r="C333" i="67"/>
  <c r="F333" i="67" s="1"/>
  <c r="O45" i="31"/>
  <c r="C315" i="67"/>
  <c r="F315" i="67" s="1"/>
  <c r="O45" i="29"/>
  <c r="C301" i="67"/>
  <c r="F301" i="67" s="1"/>
  <c r="O45" i="27"/>
  <c r="C287" i="67"/>
  <c r="F287" i="67" s="1"/>
  <c r="AE45" i="22"/>
  <c r="C256" i="67"/>
  <c r="F256" i="67" s="1"/>
  <c r="AE45" i="56"/>
  <c r="C242" i="67"/>
  <c r="F242" i="67" s="1"/>
  <c r="S45" i="18"/>
  <c r="C351" i="67"/>
  <c r="F351" i="67" s="1"/>
  <c r="S45" i="16"/>
  <c r="C337" i="67"/>
  <c r="F337" i="67" s="1"/>
  <c r="S45" i="32"/>
  <c r="C323" i="67"/>
  <c r="F323" i="67" s="1"/>
  <c r="S45" i="30"/>
  <c r="C309" i="67"/>
  <c r="F309" i="67" s="1"/>
  <c r="S45" i="28"/>
  <c r="C295" i="67"/>
  <c r="F295" i="67" s="1"/>
  <c r="S45" i="26"/>
  <c r="C281" i="67"/>
  <c r="F281" i="67" s="1"/>
  <c r="S45" i="24"/>
  <c r="C267" i="67"/>
  <c r="F267" i="67" s="1"/>
  <c r="S45" i="22"/>
  <c r="C253" i="67"/>
  <c r="F253" i="67" s="1"/>
  <c r="S45" i="56"/>
  <c r="C239" i="67"/>
  <c r="F239" i="67" s="1"/>
  <c r="S45" i="54"/>
  <c r="C225" i="67"/>
  <c r="F225" i="67" s="1"/>
  <c r="S45" i="52"/>
  <c r="C211" i="67"/>
  <c r="F211" i="67" s="1"/>
  <c r="S45" i="50"/>
  <c r="C197" i="67"/>
  <c r="F197" i="67" s="1"/>
  <c r="AE45" i="52"/>
  <c r="C214" i="67"/>
  <c r="F214" i="67" s="1"/>
  <c r="D44" i="49"/>
  <c r="AF47" i="49"/>
  <c r="D44" i="47"/>
  <c r="AF47" i="47"/>
  <c r="AE45" i="47"/>
  <c r="C179" i="67"/>
  <c r="F179" i="67" s="1"/>
  <c r="AE45" i="45"/>
  <c r="C165" i="67"/>
  <c r="F165" i="67" s="1"/>
  <c r="AE45" i="43"/>
  <c r="C151" i="67"/>
  <c r="F151" i="67" s="1"/>
  <c r="AE45" i="41"/>
  <c r="C137" i="67"/>
  <c r="F137" i="67" s="1"/>
  <c r="AE45" i="39"/>
  <c r="C123" i="67"/>
  <c r="F123" i="67" s="1"/>
  <c r="W45" i="37"/>
  <c r="C107" i="67"/>
  <c r="F107" i="67" s="1"/>
  <c r="D44" i="54"/>
  <c r="AF47" i="54"/>
  <c r="AA45" i="34"/>
  <c r="C87" i="67"/>
  <c r="F87" i="67" s="1"/>
  <c r="S45" i="45"/>
  <c r="C162" i="67"/>
  <c r="F162" i="67" s="1"/>
  <c r="AA45" i="48"/>
  <c r="C185" i="67"/>
  <c r="F185" i="67" s="1"/>
  <c r="S45" i="42"/>
  <c r="C141" i="67"/>
  <c r="F141" i="67" s="1"/>
  <c r="AE45" i="51"/>
  <c r="C207" i="67"/>
  <c r="F207" i="67" s="1"/>
  <c r="K45" i="38"/>
  <c r="C111" i="67"/>
  <c r="F111" i="67" s="1"/>
  <c r="AA45" i="55"/>
  <c r="C234" i="67"/>
  <c r="F234" i="67" s="1"/>
  <c r="AE45" i="55"/>
  <c r="C235" i="67"/>
  <c r="F235" i="67" s="1"/>
  <c r="AG25" i="55"/>
  <c r="AG28" i="55"/>
  <c r="W45" i="55"/>
  <c r="C233" i="67"/>
  <c r="F233" i="67" s="1"/>
  <c r="O45" i="55"/>
  <c r="C231" i="67"/>
  <c r="F231" i="67" s="1"/>
  <c r="AG20" i="55"/>
  <c r="AG22" i="55"/>
  <c r="E44" i="55"/>
  <c r="AF44" i="55" s="1"/>
  <c r="AF47" i="55"/>
  <c r="AG40" i="34"/>
  <c r="AM41" i="34"/>
  <c r="AG10" i="34"/>
  <c r="AM17" i="34"/>
  <c r="AG15" i="35"/>
  <c r="AG11" i="35"/>
  <c r="G45" i="35"/>
  <c r="C89" i="67"/>
  <c r="F89" i="67" s="1"/>
  <c r="AG21" i="34"/>
  <c r="AG25" i="34"/>
  <c r="AE45" i="34"/>
  <c r="C88" i="67"/>
  <c r="F88" i="67" s="1"/>
  <c r="AM30" i="34"/>
  <c r="AG28" i="34"/>
  <c r="C83" i="67"/>
  <c r="F83" i="67" s="1"/>
  <c r="C82" i="67"/>
  <c r="E82" i="67" s="1"/>
  <c r="U298" i="66"/>
  <c r="X298" i="66" s="1"/>
  <c r="X434" i="66"/>
  <c r="X374" i="66"/>
  <c r="U310" i="66"/>
  <c r="X310" i="66" s="1"/>
  <c r="U406" i="66"/>
  <c r="X406" i="66" s="1"/>
  <c r="U326" i="66"/>
  <c r="X326" i="66" s="1"/>
  <c r="U278" i="66"/>
  <c r="X278" i="66" s="1"/>
  <c r="U282" i="66"/>
  <c r="X282" i="66" s="1"/>
  <c r="X410" i="66"/>
  <c r="U330" i="66"/>
  <c r="X330" i="66" s="1"/>
  <c r="U378" i="66"/>
  <c r="X378" i="66" s="1"/>
  <c r="U446" i="66"/>
  <c r="X446" i="66" s="1"/>
  <c r="U422" i="66"/>
  <c r="X422" i="66" s="1"/>
  <c r="X426" i="66"/>
  <c r="X394" i="66"/>
  <c r="U362" i="66"/>
  <c r="X362" i="66" s="1"/>
  <c r="U342" i="66"/>
  <c r="X342" i="66" s="1"/>
  <c r="U314" i="66"/>
  <c r="X314" i="66" s="1"/>
  <c r="U390" i="66"/>
  <c r="X390" i="66" s="1"/>
  <c r="U444" i="66"/>
  <c r="X444" i="66" s="1"/>
  <c r="U266" i="66"/>
  <c r="X266" i="66" s="1"/>
  <c r="AG13" i="34"/>
  <c r="AG14" i="34"/>
  <c r="AL17" i="16"/>
  <c r="AM17" i="16" s="1"/>
  <c r="AG11" i="16"/>
  <c r="AL30" i="61"/>
  <c r="AM30" i="61" s="1"/>
  <c r="AG21" i="61"/>
  <c r="AL30" i="35"/>
  <c r="AM30" i="35" s="1"/>
  <c r="AG27" i="35"/>
  <c r="AL17" i="35"/>
  <c r="AM17" i="35" s="1"/>
  <c r="AG12" i="35"/>
  <c r="AG39" i="34"/>
  <c r="AG41" i="34" s="1"/>
  <c r="AG34" i="34"/>
  <c r="AG11" i="34"/>
  <c r="AL41" i="36"/>
  <c r="AM41" i="36" s="1"/>
  <c r="AG41" i="36"/>
  <c r="AL37" i="55"/>
  <c r="AM37" i="55" s="1"/>
  <c r="AG37" i="55"/>
  <c r="AL41" i="35"/>
  <c r="AM41" i="35" s="1"/>
  <c r="AG41" i="35"/>
  <c r="AL37" i="53"/>
  <c r="AM37" i="53" s="1"/>
  <c r="AG37" i="53"/>
  <c r="AL37" i="45"/>
  <c r="AM37" i="45" s="1"/>
  <c r="AG37" i="45"/>
  <c r="AL37" i="40"/>
  <c r="AM37" i="40" s="1"/>
  <c r="AG37" i="40"/>
  <c r="AG17" i="28"/>
  <c r="AL17" i="28"/>
  <c r="AM17" i="28" s="1"/>
  <c r="AG17" i="53"/>
  <c r="AL17" i="53"/>
  <c r="AM17" i="53" s="1"/>
  <c r="AG17" i="56"/>
  <c r="AL17" i="56"/>
  <c r="AM17" i="56" s="1"/>
  <c r="AL37" i="59"/>
  <c r="AM37" i="59" s="1"/>
  <c r="AG37" i="59"/>
  <c r="AL37" i="21"/>
  <c r="AM37" i="21" s="1"/>
  <c r="AG37" i="21"/>
  <c r="AL37" i="60"/>
  <c r="AM37" i="60" s="1"/>
  <c r="AG37" i="60"/>
  <c r="AL37" i="58"/>
  <c r="AM37" i="58" s="1"/>
  <c r="AG37" i="58"/>
  <c r="AL37" i="20"/>
  <c r="AM37" i="20" s="1"/>
  <c r="AG37" i="20"/>
  <c r="AG17" i="49"/>
  <c r="AL17" i="49"/>
  <c r="AM17" i="49" s="1"/>
  <c r="AL37" i="31"/>
  <c r="AM37" i="31" s="1"/>
  <c r="AG37" i="31"/>
  <c r="AG17" i="57"/>
  <c r="AL17" i="57"/>
  <c r="AM17" i="57" s="1"/>
  <c r="AL41" i="41"/>
  <c r="AM41" i="41" s="1"/>
  <c r="AG41" i="41"/>
  <c r="AL37" i="30"/>
  <c r="AM37" i="30" s="1"/>
  <c r="AG37" i="30"/>
  <c r="AL41" i="42"/>
  <c r="AM41" i="42" s="1"/>
  <c r="AG41" i="42"/>
  <c r="AG17" i="38"/>
  <c r="AL17" i="38"/>
  <c r="AM17" i="38" s="1"/>
  <c r="AL41" i="19"/>
  <c r="AM41" i="19" s="1"/>
  <c r="AG41" i="19"/>
  <c r="AL41" i="18"/>
  <c r="AM41" i="18" s="1"/>
  <c r="AG41" i="18"/>
  <c r="AL41" i="17"/>
  <c r="AM41" i="17" s="1"/>
  <c r="AG41" i="17"/>
  <c r="AL41" i="16"/>
  <c r="AM41" i="16" s="1"/>
  <c r="AG41" i="16"/>
  <c r="AL41" i="33"/>
  <c r="AM41" i="33" s="1"/>
  <c r="AG41" i="33"/>
  <c r="AL41" i="32"/>
  <c r="AM41" i="32" s="1"/>
  <c r="AG41" i="32"/>
  <c r="AL41" i="31"/>
  <c r="AM41" i="31" s="1"/>
  <c r="AG41" i="31"/>
  <c r="AL41" i="30"/>
  <c r="AM41" i="30" s="1"/>
  <c r="AG41" i="30"/>
  <c r="AL41" i="29"/>
  <c r="AM41" i="29" s="1"/>
  <c r="AG41" i="29"/>
  <c r="AL41" i="28"/>
  <c r="AM41" i="28" s="1"/>
  <c r="AG41" i="28"/>
  <c r="AL41" i="27"/>
  <c r="AM41" i="27" s="1"/>
  <c r="AG41" i="27"/>
  <c r="AL41" i="26"/>
  <c r="AM41" i="26" s="1"/>
  <c r="AG41" i="26"/>
  <c r="AL41" i="25"/>
  <c r="AM41" i="25" s="1"/>
  <c r="AG41" i="25"/>
  <c r="AL41" i="24"/>
  <c r="AM41" i="24" s="1"/>
  <c r="AG41" i="24"/>
  <c r="AL41" i="23"/>
  <c r="AM41" i="23" s="1"/>
  <c r="AG41" i="23"/>
  <c r="AL41" i="22"/>
  <c r="AM41" i="22" s="1"/>
  <c r="AG41" i="22"/>
  <c r="AL41" i="57"/>
  <c r="AM41" i="57" s="1"/>
  <c r="AG41" i="57"/>
  <c r="AL41" i="56"/>
  <c r="AM41" i="56" s="1"/>
  <c r="AG41" i="56"/>
  <c r="AL41" i="55"/>
  <c r="AM41" i="55" s="1"/>
  <c r="AG41" i="55"/>
  <c r="AL41" i="54"/>
  <c r="AM41" i="54" s="1"/>
  <c r="AG41" i="54"/>
  <c r="AL41" i="53"/>
  <c r="AM41" i="53" s="1"/>
  <c r="AG41" i="53"/>
  <c r="AL41" i="52"/>
  <c r="AM41" i="52" s="1"/>
  <c r="AG41" i="52"/>
  <c r="AL41" i="51"/>
  <c r="AM41" i="51" s="1"/>
  <c r="AG41" i="51"/>
  <c r="AL41" i="50"/>
  <c r="AM41" i="50" s="1"/>
  <c r="AG41" i="50"/>
  <c r="AG17" i="31"/>
  <c r="AL17" i="31"/>
  <c r="AM17" i="31" s="1"/>
  <c r="AG17" i="60"/>
  <c r="AL17" i="60"/>
  <c r="AM17" i="60" s="1"/>
  <c r="AL37" i="49"/>
  <c r="AM37" i="49" s="1"/>
  <c r="AG37" i="49"/>
  <c r="AL37" i="44"/>
  <c r="AM37" i="44" s="1"/>
  <c r="AG37" i="44"/>
  <c r="AL37" i="43"/>
  <c r="AM37" i="43" s="1"/>
  <c r="AG37" i="43"/>
  <c r="AL37" i="39"/>
  <c r="AM37" i="39" s="1"/>
  <c r="AG37" i="39"/>
  <c r="AG17" i="8"/>
  <c r="AL17" i="8"/>
  <c r="AM17" i="8" s="1"/>
  <c r="AG17" i="43"/>
  <c r="AL17" i="43"/>
  <c r="AM17" i="43" s="1"/>
  <c r="AL37" i="10"/>
  <c r="AM37" i="10" s="1"/>
  <c r="AG37" i="10"/>
  <c r="AL37" i="19"/>
  <c r="AM37" i="19" s="1"/>
  <c r="AG37" i="19"/>
  <c r="AL37" i="11"/>
  <c r="AM37" i="11" s="1"/>
  <c r="AG37" i="11"/>
  <c r="AL37" i="18"/>
  <c r="AM37" i="18" s="1"/>
  <c r="AG37" i="18"/>
  <c r="AL37" i="29"/>
  <c r="AM37" i="29" s="1"/>
  <c r="AG37" i="29"/>
  <c r="AL41" i="47"/>
  <c r="AM41" i="47" s="1"/>
  <c r="AG41" i="47"/>
  <c r="AL41" i="39"/>
  <c r="AM41" i="39" s="1"/>
  <c r="AG41" i="39"/>
  <c r="AL37" i="56"/>
  <c r="AM37" i="56" s="1"/>
  <c r="AG37" i="56"/>
  <c r="AL41" i="48"/>
  <c r="AM41" i="48" s="1"/>
  <c r="AG41" i="48"/>
  <c r="AL41" i="40"/>
  <c r="AM41" i="40" s="1"/>
  <c r="AG41" i="40"/>
  <c r="AL41" i="20"/>
  <c r="AM41" i="20" s="1"/>
  <c r="AG41" i="20"/>
  <c r="AG17" i="21"/>
  <c r="AL17" i="21"/>
  <c r="AM17" i="21" s="1"/>
  <c r="AL37" i="51"/>
  <c r="AM37" i="51" s="1"/>
  <c r="AG37" i="51"/>
  <c r="AL37" i="48"/>
  <c r="AM37" i="48" s="1"/>
  <c r="AG37" i="48"/>
  <c r="AL37" i="42"/>
  <c r="AM37" i="42" s="1"/>
  <c r="AG37" i="42"/>
  <c r="AL37" i="38"/>
  <c r="AM37" i="38" s="1"/>
  <c r="AG37" i="38"/>
  <c r="AL37" i="9"/>
  <c r="AM37" i="9" s="1"/>
  <c r="AG37" i="9"/>
  <c r="AL37" i="8"/>
  <c r="AM37" i="8" s="1"/>
  <c r="AG37" i="8"/>
  <c r="AL37" i="17"/>
  <c r="AM37" i="17" s="1"/>
  <c r="AG37" i="17"/>
  <c r="AL37" i="27"/>
  <c r="AM37" i="27" s="1"/>
  <c r="AG37" i="27"/>
  <c r="AL37" i="23"/>
  <c r="AM37" i="23" s="1"/>
  <c r="AG37" i="23"/>
  <c r="AL37" i="57"/>
  <c r="AM37" i="57" s="1"/>
  <c r="AG37" i="57"/>
  <c r="AL41" i="49"/>
  <c r="AM41" i="49" s="1"/>
  <c r="AG41" i="49"/>
  <c r="AL41" i="43"/>
  <c r="AM41" i="43" s="1"/>
  <c r="AG41" i="43"/>
  <c r="AL41" i="37"/>
  <c r="AM41" i="37" s="1"/>
  <c r="AG41" i="37"/>
  <c r="AL37" i="26"/>
  <c r="AM37" i="26" s="1"/>
  <c r="AG37" i="26"/>
  <c r="AL37" i="24"/>
  <c r="AM37" i="24" s="1"/>
  <c r="AG37" i="24"/>
  <c r="AL37" i="22"/>
  <c r="AM37" i="22" s="1"/>
  <c r="AG37" i="22"/>
  <c r="AL37" i="52"/>
  <c r="AM37" i="52" s="1"/>
  <c r="AG37" i="52"/>
  <c r="AL41" i="46"/>
  <c r="AM41" i="46" s="1"/>
  <c r="AG41" i="46"/>
  <c r="AL41" i="38"/>
  <c r="AM41" i="38" s="1"/>
  <c r="AG41" i="38"/>
  <c r="AL41" i="61"/>
  <c r="AM41" i="61" s="1"/>
  <c r="AG41" i="61"/>
  <c r="AL41" i="60"/>
  <c r="AM41" i="60" s="1"/>
  <c r="AG41" i="60"/>
  <c r="AL41" i="59"/>
  <c r="AM41" i="59" s="1"/>
  <c r="AG41" i="59"/>
  <c r="AL41" i="58"/>
  <c r="AM41" i="58" s="1"/>
  <c r="AG41" i="58"/>
  <c r="AL41" i="10"/>
  <c r="AM41" i="10" s="1"/>
  <c r="AG41" i="10"/>
  <c r="AL41" i="11"/>
  <c r="AM41" i="11" s="1"/>
  <c r="AG41" i="11"/>
  <c r="AL41" i="9"/>
  <c r="AM41" i="9" s="1"/>
  <c r="AG41" i="9"/>
  <c r="AL41" i="8"/>
  <c r="AM41" i="8" s="1"/>
  <c r="AG41" i="8"/>
  <c r="AL41" i="7"/>
  <c r="AM41" i="7" s="1"/>
  <c r="AG41" i="7"/>
  <c r="AL41" i="1"/>
  <c r="AM41" i="1" s="1"/>
  <c r="AG41" i="1"/>
  <c r="AL41" i="21"/>
  <c r="AM41" i="21" s="1"/>
  <c r="AG41" i="21"/>
  <c r="AL37" i="35"/>
  <c r="AM37" i="35" s="1"/>
  <c r="AG37" i="35"/>
  <c r="AL37" i="47"/>
  <c r="AM37" i="47" s="1"/>
  <c r="AG37" i="47"/>
  <c r="AL37" i="46"/>
  <c r="AM37" i="46" s="1"/>
  <c r="AG37" i="46"/>
  <c r="AL37" i="41"/>
  <c r="AM37" i="41" s="1"/>
  <c r="AG37" i="41"/>
  <c r="AL37" i="37"/>
  <c r="AM37" i="37" s="1"/>
  <c r="AG37" i="37"/>
  <c r="AL37" i="36"/>
  <c r="AM37" i="36" s="1"/>
  <c r="AG37" i="36"/>
  <c r="AL37" i="61"/>
  <c r="AM37" i="61" s="1"/>
  <c r="AG37" i="61"/>
  <c r="AL37" i="7"/>
  <c r="AM37" i="7" s="1"/>
  <c r="AG37" i="7"/>
  <c r="AG17" i="52"/>
  <c r="AL17" i="52"/>
  <c r="AM17" i="52" s="1"/>
  <c r="AL37" i="1"/>
  <c r="AM37" i="1" s="1"/>
  <c r="AG37" i="1"/>
  <c r="AL37" i="54"/>
  <c r="AM37" i="54" s="1"/>
  <c r="AG37" i="54"/>
  <c r="AL37" i="50"/>
  <c r="AM37" i="50" s="1"/>
  <c r="AG37" i="50"/>
  <c r="AL37" i="33"/>
  <c r="AM37" i="33" s="1"/>
  <c r="AG37" i="33"/>
  <c r="AL37" i="25"/>
  <c r="AM37" i="25" s="1"/>
  <c r="AG37" i="25"/>
  <c r="AL41" i="45"/>
  <c r="AM41" i="45" s="1"/>
  <c r="AG41" i="45"/>
  <c r="AL37" i="16"/>
  <c r="AM37" i="16" s="1"/>
  <c r="AG37" i="16"/>
  <c r="AL37" i="32"/>
  <c r="AM37" i="32" s="1"/>
  <c r="AG37" i="32"/>
  <c r="AL37" i="28"/>
  <c r="AM37" i="28" s="1"/>
  <c r="AG37" i="28"/>
  <c r="AG17" i="20"/>
  <c r="AL17" i="20"/>
  <c r="AM17" i="20" s="1"/>
  <c r="AL41" i="44"/>
  <c r="AM41" i="44" s="1"/>
  <c r="AG41" i="44"/>
  <c r="AG12" i="34"/>
  <c r="AG16" i="34"/>
  <c r="AG29" i="34"/>
  <c r="AG22" i="34"/>
  <c r="AG32" i="34"/>
  <c r="AG37" i="34" s="1"/>
  <c r="AG30" i="31"/>
  <c r="AG30" i="29"/>
  <c r="AG30" i="26"/>
  <c r="AG30" i="55"/>
  <c r="AG30" i="33"/>
  <c r="AG30" i="52"/>
  <c r="AG30" i="49"/>
  <c r="AG30" i="48"/>
  <c r="AG30" i="47"/>
  <c r="AG30" i="46"/>
  <c r="AG30" i="45"/>
  <c r="AG30" i="44"/>
  <c r="AG30" i="43"/>
  <c r="AG30" i="42"/>
  <c r="AG30" i="41"/>
  <c r="AG30" i="40"/>
  <c r="AG30" i="39"/>
  <c r="AG30" i="50"/>
  <c r="AG30" i="32"/>
  <c r="AG30" i="30"/>
  <c r="AG30" i="27"/>
  <c r="AG30" i="38"/>
  <c r="AG30" i="16"/>
  <c r="AG30" i="23"/>
  <c r="AG30" i="22"/>
  <c r="AG30" i="57"/>
  <c r="AG30" i="56"/>
  <c r="AG30" i="51"/>
  <c r="AG30" i="53"/>
  <c r="AG30" i="28"/>
  <c r="AG30" i="37"/>
  <c r="AG30" i="61"/>
  <c r="AG30" i="60"/>
  <c r="AG30" i="59"/>
  <c r="AG30" i="58"/>
  <c r="AG30" i="10"/>
  <c r="AG30" i="11"/>
  <c r="AG30" i="9"/>
  <c r="AG30" i="8"/>
  <c r="AG30" i="7"/>
  <c r="AG30" i="1"/>
  <c r="AG30" i="21"/>
  <c r="AG30" i="20"/>
  <c r="AG30" i="19"/>
  <c r="AG30" i="18"/>
  <c r="AG30" i="17"/>
  <c r="AG30" i="25"/>
  <c r="AG30" i="24"/>
  <c r="AG30" i="36"/>
  <c r="AG30" i="54"/>
  <c r="AG30" i="35"/>
  <c r="AG17" i="32"/>
  <c r="AG17" i="16"/>
  <c r="AG17" i="24"/>
  <c r="AG17" i="35"/>
  <c r="AG17" i="46"/>
  <c r="AG17" i="48"/>
  <c r="AG17" i="58"/>
  <c r="AG17" i="39"/>
  <c r="AG17" i="26"/>
  <c r="AG17" i="11"/>
  <c r="AG17" i="51"/>
  <c r="AG17" i="27"/>
  <c r="AG17" i="44"/>
  <c r="AG17" i="25"/>
  <c r="AG17" i="30"/>
  <c r="AG17" i="61"/>
  <c r="AG17" i="45"/>
  <c r="AG17" i="19"/>
  <c r="AG17" i="55"/>
  <c r="AG17" i="23"/>
  <c r="AG17" i="9"/>
  <c r="AG17" i="37"/>
  <c r="AG17" i="40"/>
  <c r="AG17" i="22"/>
  <c r="AG17" i="54"/>
  <c r="AG17" i="41"/>
  <c r="AG17" i="47"/>
  <c r="AG17" i="42"/>
  <c r="AG17" i="10"/>
  <c r="AG17" i="7"/>
  <c r="AG17" i="50"/>
  <c r="AG17" i="33"/>
  <c r="AG17" i="18"/>
  <c r="AG17" i="1"/>
  <c r="AG17" i="29"/>
  <c r="AG17" i="59"/>
  <c r="AG17" i="36"/>
  <c r="AG17" i="17"/>
  <c r="AG15" i="34"/>
  <c r="AG23" i="34"/>
  <c r="AG26" i="34"/>
  <c r="AG19" i="34"/>
  <c r="AF42" i="33"/>
  <c r="AL42" i="33" s="1"/>
  <c r="AM42" i="33" s="1"/>
  <c r="AF42" i="61"/>
  <c r="AL42" i="61" s="1"/>
  <c r="AM42" i="61" s="1"/>
  <c r="AF42" i="60"/>
  <c r="AL42" i="60" s="1"/>
  <c r="AM42" i="60" s="1"/>
  <c r="AF42" i="59"/>
  <c r="AL42" i="59" s="1"/>
  <c r="AM42" i="59" s="1"/>
  <c r="AF42" i="58"/>
  <c r="AL42" i="58" s="1"/>
  <c r="AM42" i="58" s="1"/>
  <c r="AF42" i="10"/>
  <c r="AL42" i="10" s="1"/>
  <c r="AM42" i="10" s="1"/>
  <c r="AF42" i="11"/>
  <c r="AL42" i="11" s="1"/>
  <c r="AM42" i="11" s="1"/>
  <c r="AF42" i="9"/>
  <c r="AL42" i="9" s="1"/>
  <c r="AM42" i="9" s="1"/>
  <c r="AF42" i="8"/>
  <c r="AL42" i="8" s="1"/>
  <c r="AM42" i="8" s="1"/>
  <c r="AF42" i="7"/>
  <c r="AL42" i="7" s="1"/>
  <c r="AM42" i="7" s="1"/>
  <c r="AF42" i="1"/>
  <c r="AL42" i="1" s="1"/>
  <c r="AM42" i="1" s="1"/>
  <c r="AF42" i="21"/>
  <c r="AL42" i="21" s="1"/>
  <c r="AM42" i="21" s="1"/>
  <c r="AF42" i="20"/>
  <c r="AL42" i="20" s="1"/>
  <c r="AM42" i="20" s="1"/>
  <c r="AF42" i="36"/>
  <c r="AL42" i="36" s="1"/>
  <c r="AM42" i="36" s="1"/>
  <c r="AF42" i="44"/>
  <c r="AL42" i="44" s="1"/>
  <c r="AM42" i="44" s="1"/>
  <c r="AF42" i="39"/>
  <c r="AL42" i="39" s="1"/>
  <c r="AM42" i="39" s="1"/>
  <c r="AF42" i="48"/>
  <c r="AL42" i="48" s="1"/>
  <c r="AM42" i="48" s="1"/>
  <c r="AF42" i="42"/>
  <c r="AL42" i="42" s="1"/>
  <c r="AM42" i="42" s="1"/>
  <c r="AF44" i="35"/>
  <c r="AF42" i="34"/>
  <c r="AL42" i="34" s="1"/>
  <c r="AF42" i="38"/>
  <c r="AL42" i="38" s="1"/>
  <c r="AM42" i="38" s="1"/>
  <c r="AF42" i="37"/>
  <c r="AL42" i="37" s="1"/>
  <c r="AM42" i="37" s="1"/>
  <c r="AF42" i="49"/>
  <c r="AL42" i="49" s="1"/>
  <c r="AM42" i="49" s="1"/>
  <c r="AF42" i="47"/>
  <c r="AL42" i="47" s="1"/>
  <c r="AM42" i="47" s="1"/>
  <c r="AF42" i="46"/>
  <c r="AL42" i="46" s="1"/>
  <c r="AM42" i="46" s="1"/>
  <c r="AF42" i="45"/>
  <c r="AL42" i="45" s="1"/>
  <c r="AM42" i="45" s="1"/>
  <c r="AF42" i="43"/>
  <c r="AL42" i="43" s="1"/>
  <c r="AM42" i="43" s="1"/>
  <c r="AF42" i="41"/>
  <c r="AL42" i="41" s="1"/>
  <c r="AM42" i="41" s="1"/>
  <c r="AF42" i="40"/>
  <c r="AL42" i="40" s="1"/>
  <c r="AM42" i="40" s="1"/>
  <c r="AF42" i="23"/>
  <c r="AL42" i="23" s="1"/>
  <c r="AM42" i="23" s="1"/>
  <c r="AF42" i="22"/>
  <c r="AL42" i="22" s="1"/>
  <c r="AM42" i="22" s="1"/>
  <c r="AF42" i="57"/>
  <c r="AL42" i="57" s="1"/>
  <c r="AM42" i="57" s="1"/>
  <c r="AF42" i="56"/>
  <c r="AL42" i="56" s="1"/>
  <c r="AM42" i="56" s="1"/>
  <c r="AF42" i="25"/>
  <c r="AL42" i="25" s="1"/>
  <c r="AM42" i="25" s="1"/>
  <c r="AF42" i="24"/>
  <c r="AL42" i="24" s="1"/>
  <c r="AM42" i="24" s="1"/>
  <c r="AF42" i="32"/>
  <c r="AL42" i="32" s="1"/>
  <c r="AM42" i="32" s="1"/>
  <c r="AF42" i="31"/>
  <c r="AL42" i="31" s="1"/>
  <c r="AM42" i="31" s="1"/>
  <c r="AF42" i="30"/>
  <c r="AL42" i="30" s="1"/>
  <c r="AM42" i="30" s="1"/>
  <c r="AF42" i="29"/>
  <c r="AL42" i="29" s="1"/>
  <c r="AM42" i="29" s="1"/>
  <c r="AF42" i="28"/>
  <c r="AL42" i="28" s="1"/>
  <c r="AM42" i="28" s="1"/>
  <c r="AF42" i="27"/>
  <c r="AL42" i="27" s="1"/>
  <c r="AM42" i="27" s="1"/>
  <c r="AF42" i="26"/>
  <c r="AL42" i="26" s="1"/>
  <c r="AM42" i="26" s="1"/>
  <c r="AF42" i="16"/>
  <c r="AL42" i="16" s="1"/>
  <c r="AM42" i="16" s="1"/>
  <c r="AF42" i="51"/>
  <c r="AL42" i="51" s="1"/>
  <c r="AM42" i="51" s="1"/>
  <c r="AF42" i="52"/>
  <c r="AL42" i="52" s="1"/>
  <c r="AM42" i="52" s="1"/>
  <c r="AF44" i="46"/>
  <c r="AF42" i="19"/>
  <c r="AL42" i="19" s="1"/>
  <c r="AM42" i="19" s="1"/>
  <c r="AF42" i="18"/>
  <c r="AL42" i="18" s="1"/>
  <c r="AM42" i="18" s="1"/>
  <c r="AF42" i="17"/>
  <c r="AL42" i="17" s="1"/>
  <c r="AM42" i="17" s="1"/>
  <c r="AF44" i="57"/>
  <c r="AF42" i="55"/>
  <c r="AL42" i="55" s="1"/>
  <c r="AM42" i="55" s="1"/>
  <c r="AF44" i="49"/>
  <c r="AF42" i="53"/>
  <c r="AL42" i="53" s="1"/>
  <c r="AM42" i="53" s="1"/>
  <c r="AF44" i="54"/>
  <c r="AF42" i="50"/>
  <c r="AL42" i="50" s="1"/>
  <c r="AM42" i="50" s="1"/>
  <c r="M44" i="56"/>
  <c r="O45" i="56" s="1"/>
  <c r="AF44" i="59"/>
  <c r="AF44" i="58"/>
  <c r="AF44" i="10"/>
  <c r="AF44" i="11"/>
  <c r="AF44" i="9"/>
  <c r="AF44" i="7"/>
  <c r="AF44" i="1"/>
  <c r="AF44" i="21"/>
  <c r="AF44" i="20"/>
  <c r="AF44" i="19"/>
  <c r="AF44" i="18"/>
  <c r="AF44" i="17"/>
  <c r="AF44" i="16"/>
  <c r="AF44" i="33"/>
  <c r="AF44" i="32"/>
  <c r="AF44" i="31"/>
  <c r="AF44" i="30"/>
  <c r="AF44" i="29"/>
  <c r="AF44" i="28"/>
  <c r="AF44" i="27"/>
  <c r="AF44" i="26"/>
  <c r="AF44" i="25"/>
  <c r="AF44" i="24"/>
  <c r="AF44" i="23"/>
  <c r="AF44" i="22"/>
  <c r="AF42" i="54"/>
  <c r="AL42" i="54" s="1"/>
  <c r="AM42" i="54" s="1"/>
  <c r="AF44" i="61"/>
  <c r="AF44" i="60"/>
  <c r="AF44" i="51"/>
  <c r="P8" i="34"/>
  <c r="T9" i="34"/>
  <c r="AF44" i="56"/>
  <c r="AF44" i="52"/>
  <c r="AF44" i="45"/>
  <c r="AF44" i="44"/>
  <c r="AF44" i="43"/>
  <c r="AF44" i="42"/>
  <c r="AF44" i="41"/>
  <c r="AF44" i="40"/>
  <c r="AF44" i="39"/>
  <c r="AF44" i="38"/>
  <c r="AF44" i="37"/>
  <c r="AF44" i="36"/>
  <c r="AF44" i="53"/>
  <c r="AF44" i="50"/>
  <c r="AF42" i="35"/>
  <c r="AL42" i="35" s="1"/>
  <c r="AM42" i="35" s="1"/>
  <c r="AF44" i="34"/>
  <c r="AL44" i="34" s="1"/>
  <c r="V89" i="66"/>
  <c r="V90" i="66" s="1"/>
  <c r="V91" i="66" s="1"/>
  <c r="V92" i="66" s="1"/>
  <c r="V93" i="66" s="1"/>
  <c r="W89" i="66"/>
  <c r="AG46" i="63"/>
  <c r="BB46" i="63"/>
  <c r="AI48" i="63"/>
  <c r="AB46" i="63"/>
  <c r="K46" i="63"/>
  <c r="J48" i="63"/>
  <c r="G46" i="63"/>
  <c r="H48" i="63"/>
  <c r="AF48" i="63"/>
  <c r="I46" i="63"/>
  <c r="AW46" i="63"/>
  <c r="AP46" i="63"/>
  <c r="AL46" i="63"/>
  <c r="W46" i="63"/>
  <c r="AU48" i="63"/>
  <c r="H46" i="63"/>
  <c r="AI46" i="63"/>
  <c r="U46" i="63"/>
  <c r="BA48" i="63"/>
  <c r="F46" i="63"/>
  <c r="F48" i="63"/>
  <c r="AE46" i="63"/>
  <c r="AM48" i="63"/>
  <c r="E48" i="63"/>
  <c r="AH48" i="63"/>
  <c r="J46" i="63"/>
  <c r="AT48" i="63"/>
  <c r="N48" i="63"/>
  <c r="AX48" i="63"/>
  <c r="AG48" i="63"/>
  <c r="AQ48" i="63"/>
  <c r="M46" i="63"/>
  <c r="AV48" i="63"/>
  <c r="AR48" i="63"/>
  <c r="AC48" i="63"/>
  <c r="AK46" i="63"/>
  <c r="O48" i="63"/>
  <c r="T46" i="63"/>
  <c r="T48" i="63"/>
  <c r="N46" i="63"/>
  <c r="Q48" i="63"/>
  <c r="V48" i="63"/>
  <c r="AO46" i="63"/>
  <c r="AL48" i="63"/>
  <c r="AO48" i="63"/>
  <c r="P48" i="63"/>
  <c r="AA46" i="63"/>
  <c r="O46" i="63"/>
  <c r="AC46" i="63"/>
  <c r="S46" i="63"/>
  <c r="AU46" i="63"/>
  <c r="G48" i="63"/>
  <c r="BB48" i="63"/>
  <c r="AB48" i="63"/>
  <c r="AN48" i="63"/>
  <c r="AD48" i="63"/>
  <c r="U48" i="63"/>
  <c r="BC48" i="63"/>
  <c r="S48" i="63"/>
  <c r="AX46" i="63"/>
  <c r="M48" i="63"/>
  <c r="P46" i="63"/>
  <c r="V46" i="63"/>
  <c r="AZ48" i="63"/>
  <c r="AA48" i="63"/>
  <c r="X46" i="63"/>
  <c r="Z46" i="63"/>
  <c r="AK48" i="63"/>
  <c r="R48" i="63"/>
  <c r="AD46" i="63"/>
  <c r="AJ46" i="63"/>
  <c r="AM46" i="63"/>
  <c r="AN46" i="63"/>
  <c r="AS48" i="63"/>
  <c r="K48" i="63"/>
  <c r="AH46" i="63"/>
  <c r="AW48" i="63"/>
  <c r="AR46" i="63"/>
  <c r="AZ46" i="63"/>
  <c r="L48" i="63"/>
  <c r="AJ48" i="63"/>
  <c r="L46" i="63"/>
  <c r="W48" i="63"/>
  <c r="AS46" i="63"/>
  <c r="AQ46" i="63"/>
  <c r="AP48" i="63"/>
  <c r="I48" i="63"/>
  <c r="AT46" i="63"/>
  <c r="AF46" i="63"/>
  <c r="AY48" i="63"/>
  <c r="AE48" i="63"/>
  <c r="BA46" i="63"/>
  <c r="X48" i="63"/>
  <c r="Z48" i="63"/>
  <c r="F45" i="65" l="1"/>
  <c r="M45" i="65"/>
  <c r="H45" i="65"/>
  <c r="K45" i="65"/>
  <c r="E45" i="65"/>
  <c r="J45" i="65"/>
  <c r="L45" i="65"/>
  <c r="N45" i="65"/>
  <c r="G45" i="47"/>
  <c r="C173" i="67"/>
  <c r="F173" i="67" s="1"/>
  <c r="G45" i="8"/>
  <c r="C390" i="67"/>
  <c r="F390" i="67" s="1"/>
  <c r="G45" i="7"/>
  <c r="C383" i="67"/>
  <c r="F383" i="67" s="1"/>
  <c r="AL47" i="39"/>
  <c r="AM47" i="39" s="1"/>
  <c r="AL47" i="42"/>
  <c r="AM47" i="42" s="1"/>
  <c r="AL47" i="19"/>
  <c r="AM47" i="19" s="1"/>
  <c r="G45" i="48"/>
  <c r="C180" i="67"/>
  <c r="F180" i="67" s="1"/>
  <c r="G45" i="52"/>
  <c r="C208" i="67"/>
  <c r="F208" i="67" s="1"/>
  <c r="AL47" i="20"/>
  <c r="AM47" i="20" s="1"/>
  <c r="AL47" i="10"/>
  <c r="AM47" i="10" s="1"/>
  <c r="AL47" i="24"/>
  <c r="AM47" i="24" s="1"/>
  <c r="AL47" i="58"/>
  <c r="AM47" i="58" s="1"/>
  <c r="AL44" i="41"/>
  <c r="AM44" i="41" s="1"/>
  <c r="AL44" i="24"/>
  <c r="AM44" i="24" s="1"/>
  <c r="AL44" i="32"/>
  <c r="AM44" i="32" s="1"/>
  <c r="AL44" i="1"/>
  <c r="AM44" i="1" s="1"/>
  <c r="AL47" i="54"/>
  <c r="AM47" i="54" s="1"/>
  <c r="AL47" i="49"/>
  <c r="AM47" i="49" s="1"/>
  <c r="AL47" i="60"/>
  <c r="AM47" i="60" s="1"/>
  <c r="G45" i="39"/>
  <c r="C117" i="67"/>
  <c r="F117" i="67" s="1"/>
  <c r="G45" i="42"/>
  <c r="C138" i="67"/>
  <c r="F138" i="67" s="1"/>
  <c r="G45" i="19"/>
  <c r="C355" i="67"/>
  <c r="F355" i="67" s="1"/>
  <c r="G45" i="20"/>
  <c r="C362" i="67"/>
  <c r="F362" i="67" s="1"/>
  <c r="G45" i="10"/>
  <c r="C411" i="67"/>
  <c r="F411" i="67" s="1"/>
  <c r="G45" i="24"/>
  <c r="C264" i="67"/>
  <c r="F264" i="67" s="1"/>
  <c r="G45" i="58"/>
  <c r="C418" i="67"/>
  <c r="F418" i="67" s="1"/>
  <c r="AL44" i="40"/>
  <c r="AM44" i="40" s="1"/>
  <c r="AL44" i="23"/>
  <c r="AM44" i="23" s="1"/>
  <c r="AL44" i="21"/>
  <c r="AM44" i="21" s="1"/>
  <c r="AL44" i="59"/>
  <c r="AM44" i="59" s="1"/>
  <c r="G45" i="54"/>
  <c r="C222" i="67"/>
  <c r="F222" i="67" s="1"/>
  <c r="G45" i="49"/>
  <c r="C187" i="67"/>
  <c r="F187" i="67" s="1"/>
  <c r="G45" i="60"/>
  <c r="C432" i="67"/>
  <c r="F432" i="67" s="1"/>
  <c r="AL47" i="41"/>
  <c r="AM47" i="41" s="1"/>
  <c r="AL47" i="59"/>
  <c r="AM47" i="59" s="1"/>
  <c r="AL47" i="35"/>
  <c r="AM47" i="35" s="1"/>
  <c r="AL47" i="22"/>
  <c r="AM47" i="22" s="1"/>
  <c r="AL47" i="11"/>
  <c r="AM47" i="11" s="1"/>
  <c r="AL47" i="23"/>
  <c r="AM47" i="23" s="1"/>
  <c r="AL47" i="28"/>
  <c r="AM47" i="28" s="1"/>
  <c r="AL47" i="25"/>
  <c r="AM47" i="25" s="1"/>
  <c r="G45" i="41"/>
  <c r="C131" i="67"/>
  <c r="F131" i="67" s="1"/>
  <c r="G45" i="59"/>
  <c r="C425" i="67"/>
  <c r="F425" i="67" s="1"/>
  <c r="AL47" i="44"/>
  <c r="AM47" i="44" s="1"/>
  <c r="AL47" i="31"/>
  <c r="AM47" i="31" s="1"/>
  <c r="G45" i="22"/>
  <c r="C250" i="67"/>
  <c r="F250" i="67" s="1"/>
  <c r="G45" i="11"/>
  <c r="C404" i="67"/>
  <c r="F404" i="67" s="1"/>
  <c r="G45" i="23"/>
  <c r="C257" i="67"/>
  <c r="F257" i="67" s="1"/>
  <c r="G45" i="28"/>
  <c r="C292" i="67"/>
  <c r="F292" i="67" s="1"/>
  <c r="AL44" i="42"/>
  <c r="AM44" i="42" s="1"/>
  <c r="AL44" i="33"/>
  <c r="AM44" i="33" s="1"/>
  <c r="AL44" i="51"/>
  <c r="AM44" i="51" s="1"/>
  <c r="AF44" i="8"/>
  <c r="AL44" i="36"/>
  <c r="AM44" i="36" s="1"/>
  <c r="AL44" i="60"/>
  <c r="AM44" i="60" s="1"/>
  <c r="AL44" i="46"/>
  <c r="AM44" i="46" s="1"/>
  <c r="G45" i="25"/>
  <c r="C271" i="67"/>
  <c r="F271" i="67" s="1"/>
  <c r="AL47" i="53"/>
  <c r="AM47" i="53" s="1"/>
  <c r="AL47" i="43"/>
  <c r="AM47" i="43" s="1"/>
  <c r="AL47" i="18"/>
  <c r="AM47" i="18" s="1"/>
  <c r="G45" i="61"/>
  <c r="C439" i="67"/>
  <c r="F439" i="67" s="1"/>
  <c r="AL47" i="36"/>
  <c r="AM47" i="36" s="1"/>
  <c r="G45" i="44"/>
  <c r="C152" i="67"/>
  <c r="F152" i="67" s="1"/>
  <c r="G45" i="31"/>
  <c r="C313" i="67"/>
  <c r="F313" i="67" s="1"/>
  <c r="AL47" i="57"/>
  <c r="AM47" i="57" s="1"/>
  <c r="AL47" i="26"/>
  <c r="AM47" i="26" s="1"/>
  <c r="AL47" i="27"/>
  <c r="AM47" i="27" s="1"/>
  <c r="AL47" i="16"/>
  <c r="AM47" i="16" s="1"/>
  <c r="AL44" i="53"/>
  <c r="AM44" i="53" s="1"/>
  <c r="AL44" i="16"/>
  <c r="AM44" i="16" s="1"/>
  <c r="AL44" i="44"/>
  <c r="AM44" i="44" s="1"/>
  <c r="AL44" i="27"/>
  <c r="AM44" i="27" s="1"/>
  <c r="AL44" i="17"/>
  <c r="AM44" i="17" s="1"/>
  <c r="AL44" i="9"/>
  <c r="AM44" i="9" s="1"/>
  <c r="AL44" i="37"/>
  <c r="AM44" i="37" s="1"/>
  <c r="AL44" i="45"/>
  <c r="AM44" i="45" s="1"/>
  <c r="AL44" i="28"/>
  <c r="AM44" i="28" s="1"/>
  <c r="AL44" i="18"/>
  <c r="AM44" i="18" s="1"/>
  <c r="AL44" i="11"/>
  <c r="AM44" i="11" s="1"/>
  <c r="AF44" i="47"/>
  <c r="AF44" i="48"/>
  <c r="AL47" i="30"/>
  <c r="AM47" i="30" s="1"/>
  <c r="AL47" i="33"/>
  <c r="AM47" i="33" s="1"/>
  <c r="G45" i="53"/>
  <c r="C215" i="67"/>
  <c r="F215" i="67" s="1"/>
  <c r="G45" i="43"/>
  <c r="C145" i="67"/>
  <c r="F145" i="67" s="1"/>
  <c r="G45" i="18"/>
  <c r="C348" i="67"/>
  <c r="F348" i="67" s="1"/>
  <c r="AL47" i="61"/>
  <c r="AM47" i="61" s="1"/>
  <c r="G45" i="36"/>
  <c r="C96" i="67"/>
  <c r="F96" i="67" s="1"/>
  <c r="AL47" i="56"/>
  <c r="AM47" i="56" s="1"/>
  <c r="AL47" i="46"/>
  <c r="AM47" i="46" s="1"/>
  <c r="AL47" i="40"/>
  <c r="AM47" i="40" s="1"/>
  <c r="AL47" i="21"/>
  <c r="AM47" i="21" s="1"/>
  <c r="G45" i="57"/>
  <c r="C243" i="67"/>
  <c r="F243" i="67" s="1"/>
  <c r="G45" i="26"/>
  <c r="C278" i="67"/>
  <c r="F278" i="67" s="1"/>
  <c r="G45" i="27"/>
  <c r="C285" i="67"/>
  <c r="F285" i="67" s="1"/>
  <c r="G45" i="16"/>
  <c r="C334" i="67"/>
  <c r="F334" i="67" s="1"/>
  <c r="AL44" i="56"/>
  <c r="AM44" i="56" s="1"/>
  <c r="AL44" i="31"/>
  <c r="AM44" i="31" s="1"/>
  <c r="AL44" i="57"/>
  <c r="AM44" i="57" s="1"/>
  <c r="G45" i="30"/>
  <c r="C306" i="67"/>
  <c r="F306" i="67" s="1"/>
  <c r="G45" i="33"/>
  <c r="C327" i="67"/>
  <c r="F327" i="67" s="1"/>
  <c r="AL47" i="37"/>
  <c r="AM47" i="37" s="1"/>
  <c r="AL47" i="45"/>
  <c r="AM47" i="45" s="1"/>
  <c r="AL47" i="38"/>
  <c r="AM47" i="38" s="1"/>
  <c r="AL47" i="29"/>
  <c r="AM47" i="29" s="1"/>
  <c r="AL47" i="50"/>
  <c r="AM47" i="50" s="1"/>
  <c r="G45" i="56"/>
  <c r="C236" i="67"/>
  <c r="F236" i="67" s="1"/>
  <c r="G45" i="46"/>
  <c r="C166" i="67"/>
  <c r="F166" i="67" s="1"/>
  <c r="G45" i="40"/>
  <c r="C124" i="67"/>
  <c r="F124" i="67" s="1"/>
  <c r="G45" i="21"/>
  <c r="C369" i="67"/>
  <c r="F369" i="67" s="1"/>
  <c r="AL47" i="32"/>
  <c r="AM47" i="32" s="1"/>
  <c r="AL47" i="51"/>
  <c r="AM47" i="51" s="1"/>
  <c r="AL47" i="17"/>
  <c r="AM47" i="17" s="1"/>
  <c r="AL47" i="1"/>
  <c r="AM47" i="1" s="1"/>
  <c r="AL47" i="9"/>
  <c r="AM47" i="9" s="1"/>
  <c r="AL44" i="50"/>
  <c r="AM44" i="50" s="1"/>
  <c r="AL44" i="25"/>
  <c r="AM44" i="25" s="1"/>
  <c r="AL44" i="7"/>
  <c r="AM44" i="7" s="1"/>
  <c r="AL44" i="43"/>
  <c r="AM44" i="43" s="1"/>
  <c r="AL44" i="26"/>
  <c r="AM44" i="26" s="1"/>
  <c r="AL44" i="54"/>
  <c r="AM44" i="54" s="1"/>
  <c r="AL44" i="38"/>
  <c r="AM44" i="38" s="1"/>
  <c r="AL44" i="52"/>
  <c r="AM44" i="52" s="1"/>
  <c r="AL44" i="29"/>
  <c r="AM44" i="29" s="1"/>
  <c r="AL44" i="19"/>
  <c r="AM44" i="19" s="1"/>
  <c r="AL44" i="49"/>
  <c r="AM44" i="49" s="1"/>
  <c r="AL44" i="39"/>
  <c r="AM44" i="39" s="1"/>
  <c r="AL44" i="22"/>
  <c r="AM44" i="22" s="1"/>
  <c r="AL44" i="30"/>
  <c r="AM44" i="30" s="1"/>
  <c r="AL44" i="20"/>
  <c r="AM44" i="20" s="1"/>
  <c r="AL44" i="58"/>
  <c r="AM44" i="58" s="1"/>
  <c r="AL47" i="47"/>
  <c r="AM47" i="47" s="1"/>
  <c r="AL47" i="8"/>
  <c r="AM47" i="8" s="1"/>
  <c r="AL47" i="7"/>
  <c r="AM47" i="7" s="1"/>
  <c r="G45" i="37"/>
  <c r="C103" i="67"/>
  <c r="F103" i="67" s="1"/>
  <c r="G45" i="45"/>
  <c r="C159" i="67"/>
  <c r="F159" i="67" s="1"/>
  <c r="G45" i="38"/>
  <c r="C110" i="67"/>
  <c r="F110" i="67" s="1"/>
  <c r="G45" i="29"/>
  <c r="C299" i="67"/>
  <c r="F299" i="67" s="1"/>
  <c r="G45" i="50"/>
  <c r="C194" i="67"/>
  <c r="F194" i="67" s="1"/>
  <c r="AL47" i="48"/>
  <c r="AM47" i="48" s="1"/>
  <c r="AL47" i="52"/>
  <c r="AM47" i="52" s="1"/>
  <c r="G45" i="32"/>
  <c r="C320" i="67"/>
  <c r="F320" i="67" s="1"/>
  <c r="G45" i="51"/>
  <c r="C201" i="67"/>
  <c r="F201" i="67" s="1"/>
  <c r="G45" i="17"/>
  <c r="C341" i="67"/>
  <c r="F341" i="67" s="1"/>
  <c r="G45" i="1"/>
  <c r="C376" i="67"/>
  <c r="F376" i="67" s="1"/>
  <c r="G45" i="9"/>
  <c r="C397" i="67"/>
  <c r="F397" i="67" s="1"/>
  <c r="AL44" i="55"/>
  <c r="AM44" i="55" s="1"/>
  <c r="AL47" i="55"/>
  <c r="AM47" i="55" s="1"/>
  <c r="G45" i="55"/>
  <c r="C229" i="67"/>
  <c r="F229" i="67" s="1"/>
  <c r="AM42" i="34"/>
  <c r="D82" i="67"/>
  <c r="D83" i="67" s="1"/>
  <c r="D84" i="67" s="1"/>
  <c r="D85" i="67" s="1"/>
  <c r="D86" i="67" s="1"/>
  <c r="D87" i="67" s="1"/>
  <c r="D88" i="67" s="1"/>
  <c r="D89" i="67" s="1"/>
  <c r="D90" i="67" s="1"/>
  <c r="D91" i="67" s="1"/>
  <c r="D92" i="67" s="1"/>
  <c r="D93" i="67" s="1"/>
  <c r="D94" i="67" s="1"/>
  <c r="D95" i="67" s="1"/>
  <c r="AL44" i="10"/>
  <c r="AM44" i="10" s="1"/>
  <c r="F82" i="67"/>
  <c r="E83" i="67"/>
  <c r="E84" i="67" s="1"/>
  <c r="E85" i="67" s="1"/>
  <c r="E86" i="67" s="1"/>
  <c r="E87" i="67" s="1"/>
  <c r="E88" i="67" s="1"/>
  <c r="E89" i="67" s="1"/>
  <c r="E90" i="67" s="1"/>
  <c r="E91" i="67" s="1"/>
  <c r="E92" i="67" s="1"/>
  <c r="E93" i="67" s="1"/>
  <c r="E94" i="67" s="1"/>
  <c r="E95" i="67" s="1"/>
  <c r="W90" i="66"/>
  <c r="Y89" i="66"/>
  <c r="AG17" i="34"/>
  <c r="V94" i="66"/>
  <c r="V95" i="66" s="1"/>
  <c r="V96" i="66" s="1"/>
  <c r="V97" i="66" s="1"/>
  <c r="V98" i="66" s="1"/>
  <c r="V99" i="66" s="1"/>
  <c r="V100" i="66" s="1"/>
  <c r="V101" i="66" s="1"/>
  <c r="V102" i="66" s="1"/>
  <c r="V103" i="66" s="1"/>
  <c r="V104" i="66" s="1"/>
  <c r="V105" i="66" s="1"/>
  <c r="V106" i="66" s="1"/>
  <c r="V107" i="66" s="1"/>
  <c r="V108" i="66" s="1"/>
  <c r="V109" i="66" s="1"/>
  <c r="V110" i="66" s="1"/>
  <c r="V111" i="66" s="1"/>
  <c r="V112" i="66" s="1"/>
  <c r="V113" i="66" s="1"/>
  <c r="V114" i="66" s="1"/>
  <c r="V115" i="66" s="1"/>
  <c r="V116" i="66" s="1"/>
  <c r="V117" i="66" s="1"/>
  <c r="V118" i="66" s="1"/>
  <c r="V119" i="66" s="1"/>
  <c r="V120" i="66" s="1"/>
  <c r="AL44" i="35"/>
  <c r="AM44" i="35" s="1"/>
  <c r="AM44" i="34"/>
  <c r="AL44" i="61"/>
  <c r="AM44" i="61" s="1"/>
  <c r="AG30" i="34"/>
  <c r="X9" i="34"/>
  <c r="T8" i="34"/>
  <c r="R46" i="63"/>
  <c r="AV46" i="63"/>
  <c r="Q46" i="63"/>
  <c r="G45" i="65" l="1"/>
  <c r="AL44" i="48"/>
  <c r="AM44" i="48" s="1"/>
  <c r="AL44" i="8"/>
  <c r="AM44" i="8" s="1"/>
  <c r="E96" i="67"/>
  <c r="E97" i="67" s="1"/>
  <c r="E98" i="67" s="1"/>
  <c r="E99" i="67" s="1"/>
  <c r="E100" i="67" s="1"/>
  <c r="E101" i="67" s="1"/>
  <c r="E102" i="67" s="1"/>
  <c r="E103" i="67" s="1"/>
  <c r="E104" i="67" s="1"/>
  <c r="E105" i="67" s="1"/>
  <c r="E106" i="67" s="1"/>
  <c r="E107" i="67" s="1"/>
  <c r="E108" i="67" s="1"/>
  <c r="E109" i="67" s="1"/>
  <c r="E110" i="67" s="1"/>
  <c r="E111" i="67" s="1"/>
  <c r="E112" i="67" s="1"/>
  <c r="E113" i="67" s="1"/>
  <c r="E114" i="67" s="1"/>
  <c r="E115" i="67" s="1"/>
  <c r="E116" i="67" s="1"/>
  <c r="E117" i="67" s="1"/>
  <c r="E118" i="67" s="1"/>
  <c r="E119" i="67" s="1"/>
  <c r="E120" i="67" s="1"/>
  <c r="E121" i="67" s="1"/>
  <c r="E122" i="67" s="1"/>
  <c r="E123" i="67" s="1"/>
  <c r="E124" i="67" s="1"/>
  <c r="E125" i="67" s="1"/>
  <c r="E126" i="67" s="1"/>
  <c r="E127" i="67" s="1"/>
  <c r="E128" i="67" s="1"/>
  <c r="E129" i="67" s="1"/>
  <c r="E130" i="67" s="1"/>
  <c r="E131" i="67" s="1"/>
  <c r="E132" i="67" s="1"/>
  <c r="E133" i="67" s="1"/>
  <c r="E134" i="67" s="1"/>
  <c r="E135" i="67" s="1"/>
  <c r="E136" i="67" s="1"/>
  <c r="E137" i="67" s="1"/>
  <c r="E138" i="67" s="1"/>
  <c r="E139" i="67" s="1"/>
  <c r="E140" i="67" s="1"/>
  <c r="E141" i="67" s="1"/>
  <c r="E142" i="67" s="1"/>
  <c r="E143" i="67" s="1"/>
  <c r="E144" i="67" s="1"/>
  <c r="E145" i="67" s="1"/>
  <c r="E146" i="67" s="1"/>
  <c r="E147" i="67" s="1"/>
  <c r="E148" i="67" s="1"/>
  <c r="E149" i="67" s="1"/>
  <c r="E150" i="67" s="1"/>
  <c r="E151" i="67" s="1"/>
  <c r="E152" i="67" s="1"/>
  <c r="E153" i="67" s="1"/>
  <c r="E154" i="67" s="1"/>
  <c r="E155" i="67" s="1"/>
  <c r="E156" i="67" s="1"/>
  <c r="E157" i="67" s="1"/>
  <c r="E158" i="67" s="1"/>
  <c r="E159" i="67" s="1"/>
  <c r="E160" i="67" s="1"/>
  <c r="E161" i="67" s="1"/>
  <c r="E162" i="67" s="1"/>
  <c r="E163" i="67" s="1"/>
  <c r="E164" i="67" s="1"/>
  <c r="E165" i="67" s="1"/>
  <c r="E166" i="67" s="1"/>
  <c r="E167" i="67" s="1"/>
  <c r="E168" i="67" s="1"/>
  <c r="E169" i="67" s="1"/>
  <c r="E170" i="67" s="1"/>
  <c r="E171" i="67" s="1"/>
  <c r="E172" i="67" s="1"/>
  <c r="E173" i="67" s="1"/>
  <c r="E174" i="67" s="1"/>
  <c r="E175" i="67" s="1"/>
  <c r="E176" i="67" s="1"/>
  <c r="E177" i="67" s="1"/>
  <c r="E178" i="67" s="1"/>
  <c r="E179" i="67" s="1"/>
  <c r="E180" i="67" s="1"/>
  <c r="E181" i="67" s="1"/>
  <c r="E182" i="67" s="1"/>
  <c r="E183" i="67" s="1"/>
  <c r="E184" i="67" s="1"/>
  <c r="E185" i="67" s="1"/>
  <c r="E186" i="67" s="1"/>
  <c r="E187" i="67" s="1"/>
  <c r="E188" i="67" s="1"/>
  <c r="E189" i="67" s="1"/>
  <c r="E190" i="67" s="1"/>
  <c r="E191" i="67" s="1"/>
  <c r="E192" i="67" s="1"/>
  <c r="E193" i="67" s="1"/>
  <c r="E194" i="67" s="1"/>
  <c r="E195" i="67" s="1"/>
  <c r="E196" i="67" s="1"/>
  <c r="E197" i="67" s="1"/>
  <c r="E198" i="67" s="1"/>
  <c r="E199" i="67" s="1"/>
  <c r="E200" i="67" s="1"/>
  <c r="E201" i="67" s="1"/>
  <c r="E202" i="67" s="1"/>
  <c r="E203" i="67" s="1"/>
  <c r="E204" i="67" s="1"/>
  <c r="E205" i="67" s="1"/>
  <c r="E206" i="67" s="1"/>
  <c r="E207" i="67" s="1"/>
  <c r="E208" i="67" s="1"/>
  <c r="E209" i="67" s="1"/>
  <c r="E210" i="67" s="1"/>
  <c r="E211" i="67" s="1"/>
  <c r="E212" i="67" s="1"/>
  <c r="E213" i="67" s="1"/>
  <c r="E214" i="67" s="1"/>
  <c r="E215" i="67" s="1"/>
  <c r="E216" i="67" s="1"/>
  <c r="E217" i="67" s="1"/>
  <c r="E218" i="67" s="1"/>
  <c r="E219" i="67" s="1"/>
  <c r="E220" i="67" s="1"/>
  <c r="E221" i="67" s="1"/>
  <c r="E222" i="67" s="1"/>
  <c r="E223" i="67" s="1"/>
  <c r="E224" i="67" s="1"/>
  <c r="E225" i="67" s="1"/>
  <c r="E226" i="67" s="1"/>
  <c r="E227" i="67" s="1"/>
  <c r="E228" i="67" s="1"/>
  <c r="E229" i="67" s="1"/>
  <c r="E230" i="67" s="1"/>
  <c r="E231" i="67" s="1"/>
  <c r="E232" i="67" s="1"/>
  <c r="E233" i="67" s="1"/>
  <c r="E234" i="67" s="1"/>
  <c r="E235" i="67" s="1"/>
  <c r="E236" i="67" s="1"/>
  <c r="E237" i="67" s="1"/>
  <c r="E238" i="67" s="1"/>
  <c r="E239" i="67" s="1"/>
  <c r="E240" i="67" s="1"/>
  <c r="E241" i="67" s="1"/>
  <c r="E242" i="67" s="1"/>
  <c r="E243" i="67" s="1"/>
  <c r="E244" i="67" s="1"/>
  <c r="E245" i="67" s="1"/>
  <c r="E246" i="67" s="1"/>
  <c r="E247" i="67" s="1"/>
  <c r="E248" i="67" s="1"/>
  <c r="E249" i="67" s="1"/>
  <c r="E250" i="67" s="1"/>
  <c r="E251" i="67" s="1"/>
  <c r="E252" i="67" s="1"/>
  <c r="E253" i="67" s="1"/>
  <c r="E254" i="67" s="1"/>
  <c r="E255" i="67" s="1"/>
  <c r="E256" i="67" s="1"/>
  <c r="E257" i="67" s="1"/>
  <c r="E258" i="67" s="1"/>
  <c r="E259" i="67" s="1"/>
  <c r="E260" i="67" s="1"/>
  <c r="E261" i="67" s="1"/>
  <c r="E262" i="67" s="1"/>
  <c r="E263" i="67" s="1"/>
  <c r="E264" i="67" s="1"/>
  <c r="E265" i="67" s="1"/>
  <c r="E266" i="67" s="1"/>
  <c r="E267" i="67" s="1"/>
  <c r="E268" i="67" s="1"/>
  <c r="E269" i="67" s="1"/>
  <c r="E270" i="67" s="1"/>
  <c r="E271" i="67" s="1"/>
  <c r="E272" i="67" s="1"/>
  <c r="E273" i="67" s="1"/>
  <c r="E274" i="67" s="1"/>
  <c r="E275" i="67" s="1"/>
  <c r="E276" i="67" s="1"/>
  <c r="E277" i="67" s="1"/>
  <c r="E278" i="67" s="1"/>
  <c r="E279" i="67" s="1"/>
  <c r="E280" i="67" s="1"/>
  <c r="E281" i="67" s="1"/>
  <c r="E282" i="67" s="1"/>
  <c r="E283" i="67" s="1"/>
  <c r="E284" i="67" s="1"/>
  <c r="E285" i="67" s="1"/>
  <c r="E286" i="67" s="1"/>
  <c r="E287" i="67" s="1"/>
  <c r="E288" i="67" s="1"/>
  <c r="E289" i="67" s="1"/>
  <c r="E290" i="67" s="1"/>
  <c r="E291" i="67" s="1"/>
  <c r="E292" i="67" s="1"/>
  <c r="E293" i="67" s="1"/>
  <c r="E294" i="67" s="1"/>
  <c r="E295" i="67" s="1"/>
  <c r="E296" i="67" s="1"/>
  <c r="E297" i="67" s="1"/>
  <c r="E298" i="67" s="1"/>
  <c r="E299" i="67" s="1"/>
  <c r="E300" i="67" s="1"/>
  <c r="E301" i="67" s="1"/>
  <c r="E302" i="67" s="1"/>
  <c r="E303" i="67" s="1"/>
  <c r="E304" i="67" s="1"/>
  <c r="E305" i="67" s="1"/>
  <c r="E306" i="67" s="1"/>
  <c r="E307" i="67" s="1"/>
  <c r="E308" i="67" s="1"/>
  <c r="E309" i="67" s="1"/>
  <c r="E310" i="67" s="1"/>
  <c r="E311" i="67" s="1"/>
  <c r="E312" i="67" s="1"/>
  <c r="E313" i="67" s="1"/>
  <c r="E314" i="67" s="1"/>
  <c r="E315" i="67" s="1"/>
  <c r="E316" i="67" s="1"/>
  <c r="E317" i="67" s="1"/>
  <c r="E318" i="67" s="1"/>
  <c r="E319" i="67" s="1"/>
  <c r="E320" i="67" s="1"/>
  <c r="E321" i="67" s="1"/>
  <c r="E322" i="67" s="1"/>
  <c r="E323" i="67" s="1"/>
  <c r="E324" i="67" s="1"/>
  <c r="E325" i="67" s="1"/>
  <c r="E326" i="67" s="1"/>
  <c r="E327" i="67" s="1"/>
  <c r="E328" i="67" s="1"/>
  <c r="E329" i="67" s="1"/>
  <c r="E330" i="67" s="1"/>
  <c r="E331" i="67" s="1"/>
  <c r="E332" i="67" s="1"/>
  <c r="E333" i="67" s="1"/>
  <c r="E334" i="67" s="1"/>
  <c r="E335" i="67" s="1"/>
  <c r="E336" i="67" s="1"/>
  <c r="E337" i="67" s="1"/>
  <c r="E338" i="67" s="1"/>
  <c r="E339" i="67" s="1"/>
  <c r="E340" i="67" s="1"/>
  <c r="E341" i="67" s="1"/>
  <c r="E342" i="67" s="1"/>
  <c r="E343" i="67" s="1"/>
  <c r="E344" i="67" s="1"/>
  <c r="E345" i="67" s="1"/>
  <c r="E346" i="67" s="1"/>
  <c r="E347" i="67" s="1"/>
  <c r="E348" i="67" s="1"/>
  <c r="E349" i="67" s="1"/>
  <c r="E350" i="67" s="1"/>
  <c r="E351" i="67" s="1"/>
  <c r="E352" i="67" s="1"/>
  <c r="E353" i="67" s="1"/>
  <c r="E354" i="67" s="1"/>
  <c r="E355" i="67" s="1"/>
  <c r="E356" i="67" s="1"/>
  <c r="E357" i="67" s="1"/>
  <c r="E358" i="67" s="1"/>
  <c r="E359" i="67" s="1"/>
  <c r="E360" i="67" s="1"/>
  <c r="E361" i="67" s="1"/>
  <c r="E362" i="67" s="1"/>
  <c r="E363" i="67" s="1"/>
  <c r="E364" i="67" s="1"/>
  <c r="E365" i="67" s="1"/>
  <c r="E366" i="67" s="1"/>
  <c r="E367" i="67" s="1"/>
  <c r="E368" i="67" s="1"/>
  <c r="E369" i="67" s="1"/>
  <c r="E370" i="67" s="1"/>
  <c r="E371" i="67" s="1"/>
  <c r="E372" i="67" s="1"/>
  <c r="E373" i="67" s="1"/>
  <c r="E374" i="67" s="1"/>
  <c r="E375" i="67" s="1"/>
  <c r="E376" i="67" s="1"/>
  <c r="E377" i="67" s="1"/>
  <c r="E378" i="67" s="1"/>
  <c r="E379" i="67" s="1"/>
  <c r="E380" i="67" s="1"/>
  <c r="E381" i="67" s="1"/>
  <c r="E382" i="67" s="1"/>
  <c r="E383" i="67" s="1"/>
  <c r="E384" i="67" s="1"/>
  <c r="E385" i="67" s="1"/>
  <c r="E386" i="67" s="1"/>
  <c r="E387" i="67" s="1"/>
  <c r="E388" i="67" s="1"/>
  <c r="E389" i="67" s="1"/>
  <c r="E390" i="67" s="1"/>
  <c r="E391" i="67" s="1"/>
  <c r="E392" i="67" s="1"/>
  <c r="E393" i="67" s="1"/>
  <c r="E394" i="67" s="1"/>
  <c r="E395" i="67" s="1"/>
  <c r="E396" i="67" s="1"/>
  <c r="E397" i="67" s="1"/>
  <c r="E398" i="67" s="1"/>
  <c r="E399" i="67" s="1"/>
  <c r="E400" i="67" s="1"/>
  <c r="E401" i="67" s="1"/>
  <c r="E402" i="67" s="1"/>
  <c r="E403" i="67" s="1"/>
  <c r="E404" i="67" s="1"/>
  <c r="E405" i="67" s="1"/>
  <c r="E406" i="67" s="1"/>
  <c r="E407" i="67" s="1"/>
  <c r="E408" i="67" s="1"/>
  <c r="E409" i="67" s="1"/>
  <c r="E410" i="67" s="1"/>
  <c r="E411" i="67" s="1"/>
  <c r="E412" i="67" s="1"/>
  <c r="E413" i="67" s="1"/>
  <c r="E414" i="67" s="1"/>
  <c r="E415" i="67" s="1"/>
  <c r="E416" i="67" s="1"/>
  <c r="E417" i="67" s="1"/>
  <c r="E418" i="67" s="1"/>
  <c r="E419" i="67" s="1"/>
  <c r="E420" i="67" s="1"/>
  <c r="E421" i="67" s="1"/>
  <c r="E422" i="67" s="1"/>
  <c r="E423" i="67" s="1"/>
  <c r="E424" i="67" s="1"/>
  <c r="E425" i="67" s="1"/>
  <c r="E426" i="67" s="1"/>
  <c r="E427" i="67" s="1"/>
  <c r="E428" i="67" s="1"/>
  <c r="E429" i="67" s="1"/>
  <c r="E430" i="67" s="1"/>
  <c r="E431" i="67" s="1"/>
  <c r="E432" i="67" s="1"/>
  <c r="E433" i="67" s="1"/>
  <c r="E434" i="67" s="1"/>
  <c r="E435" i="67" s="1"/>
  <c r="E436" i="67" s="1"/>
  <c r="E437" i="67" s="1"/>
  <c r="E438" i="67" s="1"/>
  <c r="E439" i="67" s="1"/>
  <c r="E440" i="67" s="1"/>
  <c r="E441" i="67" s="1"/>
  <c r="E442" i="67" s="1"/>
  <c r="E443" i="67" s="1"/>
  <c r="E444" i="67" s="1"/>
  <c r="E445" i="67" s="1"/>
  <c r="E446" i="67" s="1"/>
  <c r="E447" i="67" s="1"/>
  <c r="E448" i="67" s="1"/>
  <c r="E449" i="67" s="1"/>
  <c r="E450" i="67" s="1"/>
  <c r="E451" i="67" s="1"/>
  <c r="E452" i="67" s="1"/>
  <c r="D96" i="67"/>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D312" i="67" s="1"/>
  <c r="D313" i="67" s="1"/>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AL44" i="47"/>
  <c r="AM44" i="47" s="1"/>
  <c r="G83" i="67"/>
  <c r="G82" i="67"/>
  <c r="W91" i="66"/>
  <c r="Y90" i="66"/>
  <c r="V121" i="66"/>
  <c r="V122" i="66" s="1"/>
  <c r="V123" i="66" s="1"/>
  <c r="V124" i="66" s="1"/>
  <c r="V125" i="66" s="1"/>
  <c r="V126" i="66" s="1"/>
  <c r="V127" i="66" s="1"/>
  <c r="V128" i="66" s="1"/>
  <c r="V129" i="66" s="1"/>
  <c r="V130" i="66" s="1"/>
  <c r="V131" i="66" s="1"/>
  <c r="V132" i="66" s="1"/>
  <c r="V133" i="66" s="1"/>
  <c r="V134" i="66" s="1"/>
  <c r="V135" i="66" s="1"/>
  <c r="V136" i="66" s="1"/>
  <c r="V137" i="66" s="1"/>
  <c r="V138" i="66" s="1"/>
  <c r="V139" i="66" s="1"/>
  <c r="V140" i="66" s="1"/>
  <c r="V141" i="66" s="1"/>
  <c r="V142" i="66" s="1"/>
  <c r="V143" i="66" s="1"/>
  <c r="V144" i="66" s="1"/>
  <c r="V145" i="66" s="1"/>
  <c r="V146" i="66" s="1"/>
  <c r="V147" i="66" s="1"/>
  <c r="V148" i="66" s="1"/>
  <c r="V149" i="66" s="1"/>
  <c r="V150" i="66" s="1"/>
  <c r="V151" i="66" s="1"/>
  <c r="V152" i="66" s="1"/>
  <c r="V153" i="66" s="1"/>
  <c r="V154" i="66" s="1"/>
  <c r="V155" i="66" s="1"/>
  <c r="V156" i="66" s="1"/>
  <c r="V157" i="66" s="1"/>
  <c r="V158" i="66" s="1"/>
  <c r="V159" i="66" s="1"/>
  <c r="V160" i="66" s="1"/>
  <c r="V161" i="66" s="1"/>
  <c r="V162" i="66" s="1"/>
  <c r="V163" i="66" s="1"/>
  <c r="V164" i="66" s="1"/>
  <c r="V165" i="66" s="1"/>
  <c r="V166" i="66" s="1"/>
  <c r="V167" i="66" s="1"/>
  <c r="V168" i="66" s="1"/>
  <c r="V169" i="66" s="1"/>
  <c r="V170" i="66" s="1"/>
  <c r="V171" i="66" s="1"/>
  <c r="V172" i="66" s="1"/>
  <c r="V173" i="66" s="1"/>
  <c r="V174" i="66" s="1"/>
  <c r="V175" i="66" s="1"/>
  <c r="V176" i="66" s="1"/>
  <c r="V177" i="66" s="1"/>
  <c r="V178" i="66" s="1"/>
  <c r="V179" i="66" s="1"/>
  <c r="V180" i="66" s="1"/>
  <c r="V181" i="66" s="1"/>
  <c r="V182" i="66" s="1"/>
  <c r="V183" i="66" s="1"/>
  <c r="V184" i="66" s="1"/>
  <c r="V185" i="66" s="1"/>
  <c r="V186" i="66" s="1"/>
  <c r="V187" i="66" s="1"/>
  <c r="V188" i="66" s="1"/>
  <c r="V189" i="66" s="1"/>
  <c r="V190" i="66" s="1"/>
  <c r="V191" i="66" s="1"/>
  <c r="V192" i="66" s="1"/>
  <c r="V193" i="66" s="1"/>
  <c r="V194" i="66" s="1"/>
  <c r="V195" i="66" s="1"/>
  <c r="V196" i="66" s="1"/>
  <c r="V197" i="66" s="1"/>
  <c r="V198" i="66" s="1"/>
  <c r="V199" i="66" s="1"/>
  <c r="V200" i="66" s="1"/>
  <c r="V201" i="66" s="1"/>
  <c r="V202" i="66" s="1"/>
  <c r="V203" i="66" s="1"/>
  <c r="V204" i="66" s="1"/>
  <c r="V205" i="66" s="1"/>
  <c r="V206" i="66" s="1"/>
  <c r="V207" i="66" s="1"/>
  <c r="V208" i="66" s="1"/>
  <c r="V209" i="66" s="1"/>
  <c r="V210" i="66" s="1"/>
  <c r="V211" i="66" s="1"/>
  <c r="V212" i="66" s="1"/>
  <c r="V213" i="66" s="1"/>
  <c r="V214" i="66" s="1"/>
  <c r="V215" i="66" s="1"/>
  <c r="V216" i="66" s="1"/>
  <c r="V217" i="66" s="1"/>
  <c r="V218" i="66" s="1"/>
  <c r="V219" i="66" s="1"/>
  <c r="V220" i="66" s="1"/>
  <c r="V221" i="66" s="1"/>
  <c r="V222" i="66" s="1"/>
  <c r="V223" i="66" s="1"/>
  <c r="V224" i="66" s="1"/>
  <c r="V225" i="66" s="1"/>
  <c r="V226" i="66" s="1"/>
  <c r="V227" i="66" s="1"/>
  <c r="V228" i="66" s="1"/>
  <c r="V229" i="66" s="1"/>
  <c r="V230" i="66" s="1"/>
  <c r="V231" i="66" s="1"/>
  <c r="V232" i="66" s="1"/>
  <c r="V233" i="66" s="1"/>
  <c r="V234" i="66" s="1"/>
  <c r="V235" i="66" s="1"/>
  <c r="V236" i="66" s="1"/>
  <c r="V237" i="66" s="1"/>
  <c r="V238" i="66" s="1"/>
  <c r="V239" i="66" s="1"/>
  <c r="V240" i="66" s="1"/>
  <c r="V241" i="66" s="1"/>
  <c r="V242" i="66" s="1"/>
  <c r="V243" i="66" s="1"/>
  <c r="V244" i="66" s="1"/>
  <c r="V245" i="66" s="1"/>
  <c r="V246" i="66" s="1"/>
  <c r="V247" i="66" s="1"/>
  <c r="V248" i="66" s="1"/>
  <c r="V249" i="66" s="1"/>
  <c r="V250" i="66" s="1"/>
  <c r="V251" i="66" s="1"/>
  <c r="V252" i="66" s="1"/>
  <c r="V253" i="66" s="1"/>
  <c r="V254" i="66" s="1"/>
  <c r="V255" i="66" s="1"/>
  <c r="V256" i="66" s="1"/>
  <c r="V257" i="66" s="1"/>
  <c r="V258" i="66" s="1"/>
  <c r="V259" i="66" s="1"/>
  <c r="V260" i="66" s="1"/>
  <c r="V261" i="66" s="1"/>
  <c r="V262" i="66" s="1"/>
  <c r="V263" i="66" s="1"/>
  <c r="V264" i="66" s="1"/>
  <c r="V265" i="66" s="1"/>
  <c r="V266" i="66" s="1"/>
  <c r="V267" i="66" s="1"/>
  <c r="V268" i="66" s="1"/>
  <c r="V269" i="66" s="1"/>
  <c r="V270" i="66" s="1"/>
  <c r="V271" i="66" s="1"/>
  <c r="V272" i="66" s="1"/>
  <c r="V273" i="66" s="1"/>
  <c r="V274" i="66" s="1"/>
  <c r="V275" i="66" s="1"/>
  <c r="V276" i="66" s="1"/>
  <c r="V277" i="66" s="1"/>
  <c r="V278" i="66" s="1"/>
  <c r="V279" i="66" s="1"/>
  <c r="V280" i="66" s="1"/>
  <c r="V281" i="66" s="1"/>
  <c r="V282" i="66" s="1"/>
  <c r="V283" i="66" s="1"/>
  <c r="V284" i="66" s="1"/>
  <c r="V285" i="66" s="1"/>
  <c r="V286" i="66" s="1"/>
  <c r="V287" i="66" s="1"/>
  <c r="V288" i="66" s="1"/>
  <c r="V289" i="66" s="1"/>
  <c r="V290" i="66" s="1"/>
  <c r="V291" i="66" s="1"/>
  <c r="V292" i="66" s="1"/>
  <c r="V293" i="66" s="1"/>
  <c r="V294" i="66" s="1"/>
  <c r="V295" i="66" s="1"/>
  <c r="V296" i="66" s="1"/>
  <c r="V297" i="66" s="1"/>
  <c r="V298" i="66" s="1"/>
  <c r="V299" i="66" s="1"/>
  <c r="V300" i="66" s="1"/>
  <c r="V301" i="66" s="1"/>
  <c r="V302" i="66" s="1"/>
  <c r="V303" i="66" s="1"/>
  <c r="V304" i="66" s="1"/>
  <c r="V305" i="66" s="1"/>
  <c r="V306" i="66" s="1"/>
  <c r="V307" i="66" s="1"/>
  <c r="V308" i="66" s="1"/>
  <c r="V309" i="66" s="1"/>
  <c r="V310" i="66" s="1"/>
  <c r="V311" i="66" s="1"/>
  <c r="V312" i="66" s="1"/>
  <c r="V313" i="66" s="1"/>
  <c r="V314" i="66" s="1"/>
  <c r="V315" i="66" s="1"/>
  <c r="V316" i="66" s="1"/>
  <c r="V317" i="66" s="1"/>
  <c r="V318" i="66" s="1"/>
  <c r="V319" i="66" s="1"/>
  <c r="V320" i="66" s="1"/>
  <c r="V321" i="66" s="1"/>
  <c r="V322" i="66" s="1"/>
  <c r="V323" i="66" s="1"/>
  <c r="V324" i="66" s="1"/>
  <c r="V325" i="66" s="1"/>
  <c r="V326" i="66" s="1"/>
  <c r="V327" i="66" s="1"/>
  <c r="V328" i="66" s="1"/>
  <c r="V329" i="66" s="1"/>
  <c r="V330" i="66" s="1"/>
  <c r="V331" i="66" s="1"/>
  <c r="V332" i="66" s="1"/>
  <c r="V333" i="66" s="1"/>
  <c r="V334" i="66" s="1"/>
  <c r="V335" i="66" s="1"/>
  <c r="V336" i="66" s="1"/>
  <c r="V337" i="66" s="1"/>
  <c r="V338" i="66" s="1"/>
  <c r="V339" i="66" s="1"/>
  <c r="V340" i="66" s="1"/>
  <c r="V341" i="66" s="1"/>
  <c r="V342" i="66" s="1"/>
  <c r="V343" i="66" s="1"/>
  <c r="V344" i="66" s="1"/>
  <c r="V345" i="66" s="1"/>
  <c r="V346" i="66" s="1"/>
  <c r="V347" i="66" s="1"/>
  <c r="V348" i="66" s="1"/>
  <c r="V349" i="66" s="1"/>
  <c r="V350" i="66" s="1"/>
  <c r="V351" i="66" s="1"/>
  <c r="V352" i="66" s="1"/>
  <c r="V353" i="66" s="1"/>
  <c r="V354" i="66" s="1"/>
  <c r="V355" i="66" s="1"/>
  <c r="V356" i="66" s="1"/>
  <c r="V357" i="66" s="1"/>
  <c r="V358" i="66" s="1"/>
  <c r="V359" i="66" s="1"/>
  <c r="V360" i="66" s="1"/>
  <c r="V361" i="66" s="1"/>
  <c r="V362" i="66" s="1"/>
  <c r="V363" i="66" s="1"/>
  <c r="V364" i="66" s="1"/>
  <c r="V365" i="66" s="1"/>
  <c r="V366" i="66" s="1"/>
  <c r="V367" i="66" s="1"/>
  <c r="V368" i="66" s="1"/>
  <c r="V369" i="66" s="1"/>
  <c r="V370" i="66" s="1"/>
  <c r="V371" i="66" s="1"/>
  <c r="V372" i="66" s="1"/>
  <c r="V373" i="66" s="1"/>
  <c r="V374" i="66" s="1"/>
  <c r="V375" i="66" s="1"/>
  <c r="V376" i="66" s="1"/>
  <c r="V377" i="66" s="1"/>
  <c r="V378" i="66" s="1"/>
  <c r="V379" i="66" s="1"/>
  <c r="V380" i="66" s="1"/>
  <c r="V381" i="66" s="1"/>
  <c r="V382" i="66" s="1"/>
  <c r="V383" i="66" s="1"/>
  <c r="V384" i="66" s="1"/>
  <c r="V385" i="66" s="1"/>
  <c r="V386" i="66" s="1"/>
  <c r="V387" i="66" s="1"/>
  <c r="V388" i="66" s="1"/>
  <c r="V389" i="66" s="1"/>
  <c r="V390" i="66" s="1"/>
  <c r="V391" i="66" s="1"/>
  <c r="V392" i="66" s="1"/>
  <c r="V393" i="66" s="1"/>
  <c r="V394" i="66" s="1"/>
  <c r="V395" i="66" s="1"/>
  <c r="V396" i="66" s="1"/>
  <c r="V397" i="66" s="1"/>
  <c r="V398" i="66" s="1"/>
  <c r="V399" i="66" s="1"/>
  <c r="V400" i="66" s="1"/>
  <c r="V401" i="66" s="1"/>
  <c r="V402" i="66" s="1"/>
  <c r="V403" i="66" s="1"/>
  <c r="V404" i="66" s="1"/>
  <c r="V405" i="66" s="1"/>
  <c r="V406" i="66" s="1"/>
  <c r="V407" i="66" s="1"/>
  <c r="V408" i="66" s="1"/>
  <c r="V409" i="66" s="1"/>
  <c r="V410" i="66" s="1"/>
  <c r="V411" i="66" s="1"/>
  <c r="V412" i="66" s="1"/>
  <c r="V413" i="66" s="1"/>
  <c r="V414" i="66" s="1"/>
  <c r="V415" i="66" s="1"/>
  <c r="V416" i="66" s="1"/>
  <c r="V417" i="66" s="1"/>
  <c r="V418" i="66" s="1"/>
  <c r="V419" i="66" s="1"/>
  <c r="V420" i="66" s="1"/>
  <c r="V421" i="66" s="1"/>
  <c r="V422" i="66" s="1"/>
  <c r="V423" i="66" s="1"/>
  <c r="V424" i="66" s="1"/>
  <c r="V425" i="66" s="1"/>
  <c r="V426" i="66" s="1"/>
  <c r="V427" i="66" s="1"/>
  <c r="V428" i="66" s="1"/>
  <c r="V429" i="66" s="1"/>
  <c r="V430" i="66" s="1"/>
  <c r="V431" i="66" s="1"/>
  <c r="V432" i="66" s="1"/>
  <c r="V433" i="66" s="1"/>
  <c r="V434" i="66" s="1"/>
  <c r="V435" i="66" s="1"/>
  <c r="V436" i="66" s="1"/>
  <c r="V437" i="66" s="1"/>
  <c r="V438" i="66" s="1"/>
  <c r="V439" i="66" s="1"/>
  <c r="V440" i="66" s="1"/>
  <c r="V441" i="66" s="1"/>
  <c r="V442" i="66" s="1"/>
  <c r="V443" i="66" s="1"/>
  <c r="V444" i="66" s="1"/>
  <c r="V445" i="66" s="1"/>
  <c r="V446" i="66" s="1"/>
  <c r="V447" i="66" s="1"/>
  <c r="V448" i="66" s="1"/>
  <c r="V449" i="66" s="1"/>
  <c r="V450" i="66" s="1"/>
  <c r="V451" i="66" s="1"/>
  <c r="V452" i="66" s="1"/>
  <c r="H6" i="69"/>
  <c r="M47" i="65"/>
  <c r="F47" i="65"/>
  <c r="N47" i="65"/>
  <c r="J47" i="65"/>
  <c r="K47" i="65"/>
  <c r="L47" i="65"/>
  <c r="G47" i="65"/>
  <c r="H47" i="65"/>
  <c r="O47" i="65"/>
  <c r="P47" i="65"/>
  <c r="E47" i="65"/>
  <c r="AB9" i="34"/>
  <c r="X8" i="34"/>
  <c r="W92" i="66" l="1"/>
  <c r="Y91" i="66"/>
  <c r="V453" i="66"/>
  <c r="V454" i="66" s="1"/>
  <c r="V455" i="66" s="1"/>
  <c r="V456" i="66" s="1"/>
  <c r="V457" i="66" s="1"/>
  <c r="V458" i="66" s="1"/>
  <c r="G84" i="67"/>
  <c r="H1" i="34"/>
  <c r="C1" i="34" s="1"/>
  <c r="AB8" i="34"/>
  <c r="AJ29" i="63"/>
  <c r="AI31" i="63"/>
  <c r="AU36" i="63"/>
  <c r="P33" i="63"/>
  <c r="AU30" i="63"/>
  <c r="AI15" i="63"/>
  <c r="AM27" i="63"/>
  <c r="L15" i="63"/>
  <c r="AV38" i="63"/>
  <c r="AC34" i="63"/>
  <c r="M16" i="63"/>
  <c r="AP12" i="63"/>
  <c r="AP34" i="63"/>
  <c r="AD16" i="63"/>
  <c r="AU27" i="63"/>
  <c r="AV34" i="63"/>
  <c r="AT21" i="63"/>
  <c r="AH40" i="63"/>
  <c r="R41" i="63"/>
  <c r="AR24" i="63"/>
  <c r="AU12" i="63"/>
  <c r="AE24" i="63"/>
  <c r="I22" i="63"/>
  <c r="AG37" i="63"/>
  <c r="AI35" i="63"/>
  <c r="AK13" i="63"/>
  <c r="BB22" i="63"/>
  <c r="AN26" i="63"/>
  <c r="AA23" i="63"/>
  <c r="AQ37" i="63"/>
  <c r="AG20" i="63"/>
  <c r="L31" i="63"/>
  <c r="N24" i="63"/>
  <c r="AV25" i="63"/>
  <c r="N34" i="63"/>
  <c r="AM18" i="63"/>
  <c r="AC26" i="63"/>
  <c r="V38" i="63"/>
  <c r="AB33" i="63"/>
  <c r="H26" i="63"/>
  <c r="S14" i="63"/>
  <c r="T40" i="63"/>
  <c r="J17" i="63"/>
  <c r="AJ16" i="63"/>
  <c r="AG33" i="63"/>
  <c r="N33" i="63"/>
  <c r="AG13" i="63"/>
  <c r="W29" i="63"/>
  <c r="Q12" i="63"/>
  <c r="AI16" i="63"/>
  <c r="F27" i="63"/>
  <c r="AN21" i="63"/>
  <c r="AW23" i="63"/>
  <c r="AA41" i="63"/>
  <c r="M33" i="63"/>
  <c r="AQ24" i="63"/>
  <c r="V40" i="63"/>
  <c r="L34" i="63"/>
  <c r="AR23" i="63"/>
  <c r="AD30" i="63"/>
  <c r="AZ17" i="63"/>
  <c r="V14" i="63"/>
  <c r="AQ41" i="63"/>
  <c r="AY46" i="63"/>
  <c r="AN42" i="63"/>
  <c r="X27" i="63"/>
  <c r="P12" i="63"/>
  <c r="U40" i="63"/>
  <c r="AL37" i="63"/>
  <c r="Y41" i="63"/>
  <c r="AU35" i="63"/>
  <c r="AL33" i="63"/>
  <c r="BC27" i="63"/>
  <c r="O22" i="63"/>
  <c r="AK24" i="63"/>
  <c r="AD20" i="63"/>
  <c r="M31" i="63"/>
  <c r="AN17" i="63"/>
  <c r="AM42" i="63"/>
  <c r="AW21" i="63"/>
  <c r="L41" i="63"/>
  <c r="Q23" i="63"/>
  <c r="H24" i="63"/>
  <c r="F41" i="63"/>
  <c r="K38" i="63"/>
  <c r="K21" i="63"/>
  <c r="AS20" i="63"/>
  <c r="AU18" i="63"/>
  <c r="U41" i="63"/>
  <c r="BC16" i="63"/>
  <c r="AN18" i="63"/>
  <c r="AG34" i="63"/>
  <c r="AT37" i="63"/>
  <c r="AU26" i="63"/>
  <c r="AS42" i="63"/>
  <c r="AW30" i="63"/>
  <c r="O42" i="63"/>
  <c r="AC38" i="63"/>
  <c r="X29" i="63"/>
  <c r="AD12" i="63"/>
  <c r="V15" i="63"/>
  <c r="AG29" i="63"/>
  <c r="AC13" i="63"/>
  <c r="E26" i="63"/>
  <c r="Y15" i="63"/>
  <c r="AN29" i="63"/>
  <c r="AG42" i="63"/>
  <c r="R29" i="63"/>
  <c r="AY14" i="63"/>
  <c r="AD28" i="63"/>
  <c r="AX36" i="63"/>
  <c r="Q37" i="63"/>
  <c r="AF13" i="63"/>
  <c r="F22" i="63"/>
  <c r="L25" i="63"/>
  <c r="AX27" i="63"/>
  <c r="AG24" i="63"/>
  <c r="AI36" i="63"/>
  <c r="H18" i="63"/>
  <c r="AM25" i="63"/>
  <c r="V25" i="63"/>
  <c r="AJ14" i="63"/>
  <c r="Y13" i="63"/>
  <c r="P22" i="63"/>
  <c r="BA30" i="63"/>
  <c r="AT30" i="63"/>
  <c r="V34" i="63"/>
  <c r="M41" i="63"/>
  <c r="W18" i="63"/>
  <c r="AY30" i="63"/>
  <c r="BC28" i="63"/>
  <c r="E29" i="63"/>
  <c r="M12" i="63"/>
  <c r="H12" i="63"/>
  <c r="M29" i="63"/>
  <c r="AE15" i="63"/>
  <c r="O27" i="63"/>
  <c r="BB18" i="63"/>
  <c r="AW20" i="63"/>
  <c r="AY34" i="63"/>
  <c r="AD24" i="63"/>
  <c r="S37" i="63"/>
  <c r="AA14" i="63"/>
  <c r="AO38" i="63"/>
  <c r="AX18" i="63"/>
  <c r="N22" i="63"/>
  <c r="AD14" i="63"/>
  <c r="AQ35" i="63"/>
  <c r="M36" i="63"/>
  <c r="G15" i="63"/>
  <c r="AY12" i="63"/>
  <c r="AI12" i="63"/>
  <c r="U37" i="63"/>
  <c r="T37" i="63"/>
  <c r="L42" i="63"/>
  <c r="AE42" i="63"/>
  <c r="AN13" i="63"/>
  <c r="AH37" i="63"/>
  <c r="AQ15" i="63"/>
  <c r="AV22" i="63"/>
  <c r="AU14" i="63"/>
  <c r="G16" i="63"/>
  <c r="W20" i="63"/>
  <c r="AM12" i="63"/>
  <c r="BA33" i="63"/>
  <c r="AP40" i="63"/>
  <c r="AO34" i="63"/>
  <c r="AP30" i="63"/>
  <c r="AW26" i="63"/>
  <c r="AR25" i="63"/>
  <c r="AU24" i="63"/>
  <c r="AM24" i="63"/>
  <c r="G42" i="63"/>
  <c r="X41" i="63"/>
  <c r="E17" i="63"/>
  <c r="AQ22" i="63"/>
  <c r="AZ22" i="63"/>
  <c r="J28" i="63"/>
  <c r="J24" i="63"/>
  <c r="Q30" i="63"/>
  <c r="Y42" i="63"/>
  <c r="AQ38" i="63"/>
  <c r="AM16" i="63"/>
  <c r="S22" i="63"/>
  <c r="E37" i="63"/>
  <c r="I15" i="63"/>
  <c r="M17" i="63"/>
  <c r="AV27" i="63"/>
  <c r="AM37" i="63"/>
  <c r="Y35" i="63"/>
  <c r="AX24" i="63"/>
  <c r="Z25" i="63"/>
  <c r="AC14" i="63"/>
  <c r="T35" i="63"/>
  <c r="AS24" i="63"/>
  <c r="AL42" i="63"/>
  <c r="D35" i="63"/>
  <c r="E21" i="63"/>
  <c r="AV12" i="63"/>
  <c r="Y48" i="63"/>
  <c r="AD35" i="63"/>
  <c r="AS28" i="63"/>
  <c r="AF16" i="63"/>
  <c r="AB35" i="63"/>
  <c r="AZ23" i="63"/>
  <c r="AA24" i="63"/>
  <c r="AZ25" i="63"/>
  <c r="V20" i="63"/>
  <c r="D48" i="63"/>
  <c r="P13" i="63"/>
  <c r="AS18" i="63"/>
  <c r="J36" i="63"/>
  <c r="G20" i="63"/>
  <c r="E18" i="63"/>
  <c r="AJ12" i="63"/>
  <c r="BC15" i="63"/>
  <c r="R12" i="63"/>
  <c r="BB38" i="63"/>
  <c r="Y25" i="63"/>
  <c r="F38" i="63"/>
  <c r="AG35" i="63"/>
  <c r="AT34" i="63"/>
  <c r="AL15" i="63"/>
  <c r="K33" i="63"/>
  <c r="AA26" i="63"/>
  <c r="BA20" i="63"/>
  <c r="AH42" i="63"/>
  <c r="AE21" i="63"/>
  <c r="AA40" i="63"/>
  <c r="D11" i="63"/>
  <c r="AT20" i="63"/>
  <c r="W17" i="63"/>
  <c r="AO18" i="63"/>
  <c r="O13" i="63"/>
  <c r="J29" i="63"/>
  <c r="P36" i="63"/>
  <c r="O24" i="63"/>
  <c r="X35" i="63"/>
  <c r="N42" i="63"/>
  <c r="AN24" i="63"/>
  <c r="AJ33" i="63"/>
  <c r="AP17" i="63"/>
  <c r="N29" i="63"/>
  <c r="T17" i="63"/>
  <c r="N20" i="63"/>
  <c r="BB33" i="63"/>
  <c r="AP38" i="63"/>
  <c r="V31" i="63"/>
  <c r="G12" i="63"/>
  <c r="AY31" i="63"/>
  <c r="AT13" i="63"/>
  <c r="L35" i="63"/>
  <c r="I37" i="63"/>
  <c r="N35" i="63"/>
  <c r="R42" i="63"/>
  <c r="AO28" i="63"/>
  <c r="BC29" i="63"/>
  <c r="L29" i="63"/>
  <c r="X13" i="63"/>
  <c r="BA14" i="63"/>
  <c r="X34" i="63"/>
  <c r="AT15" i="63"/>
  <c r="H38" i="63"/>
  <c r="F18" i="63"/>
  <c r="AG31" i="63"/>
  <c r="AT42" i="63"/>
  <c r="AB28" i="63"/>
  <c r="BA34" i="63"/>
  <c r="AY38" i="63"/>
  <c r="I29" i="63"/>
  <c r="AX35" i="63"/>
  <c r="L21" i="63"/>
  <c r="D28" i="63"/>
  <c r="AR20" i="63"/>
  <c r="Q21" i="63"/>
  <c r="AE22" i="63"/>
  <c r="J42" i="63"/>
  <c r="I20" i="63"/>
  <c r="G22" i="63"/>
  <c r="AR15" i="63"/>
  <c r="AU33" i="63"/>
  <c r="BA24" i="63"/>
  <c r="J38" i="63"/>
  <c r="AM35" i="63"/>
  <c r="AP13" i="63"/>
  <c r="AH41" i="63"/>
  <c r="AO37" i="63"/>
  <c r="BC42" i="63"/>
  <c r="K17" i="63"/>
  <c r="AP14" i="63"/>
  <c r="Z27" i="63"/>
  <c r="BB23" i="63"/>
  <c r="D17" i="63"/>
  <c r="AI25" i="63"/>
  <c r="U35" i="63"/>
  <c r="AA16" i="63"/>
  <c r="Z42" i="63"/>
  <c r="H17" i="63"/>
  <c r="N41" i="63"/>
  <c r="K42" i="63"/>
  <c r="J12" i="63"/>
  <c r="O40" i="63"/>
  <c r="R40" i="63"/>
  <c r="AC36" i="63"/>
  <c r="AQ18" i="63"/>
  <c r="M14" i="63"/>
  <c r="AN22" i="63"/>
  <c r="AB31" i="63"/>
  <c r="AD27" i="63"/>
  <c r="AC30" i="63"/>
  <c r="K22" i="63"/>
  <c r="K28" i="63"/>
  <c r="F14" i="63"/>
  <c r="J13" i="63"/>
  <c r="AR42" i="63"/>
  <c r="R18" i="63"/>
  <c r="AJ27" i="63"/>
  <c r="N37" i="63"/>
  <c r="X12" i="63"/>
  <c r="O37" i="63"/>
  <c r="O16" i="63"/>
  <c r="AQ23" i="63"/>
  <c r="AI30" i="63"/>
  <c r="J35" i="63"/>
  <c r="AQ20" i="63"/>
  <c r="AY18" i="63"/>
  <c r="AM36" i="63"/>
  <c r="AO17" i="63"/>
  <c r="Y18" i="63"/>
  <c r="AN12" i="63"/>
  <c r="Y33" i="63"/>
  <c r="D21" i="63"/>
  <c r="AU29" i="63"/>
  <c r="AN36" i="63"/>
  <c r="AM14" i="63"/>
  <c r="AS30" i="63"/>
  <c r="AP33" i="63"/>
  <c r="AP16" i="63"/>
  <c r="AD40" i="63"/>
  <c r="T31" i="63"/>
  <c r="AH18" i="63"/>
  <c r="BB34" i="63"/>
  <c r="BA26" i="63"/>
  <c r="AC35" i="63"/>
  <c r="BC40" i="63"/>
  <c r="S36" i="63"/>
  <c r="AJ25" i="63"/>
  <c r="AG38" i="63"/>
  <c r="U24" i="63"/>
  <c r="R28" i="63"/>
  <c r="AL34" i="63"/>
  <c r="I28" i="63"/>
  <c r="AJ15" i="63"/>
  <c r="AP42" i="63"/>
  <c r="AL31" i="63"/>
  <c r="AV16" i="63"/>
  <c r="AF22" i="63"/>
  <c r="M37" i="63"/>
  <c r="AF27" i="63"/>
  <c r="L33" i="63"/>
  <c r="S38" i="63"/>
  <c r="AZ38" i="63"/>
  <c r="AV33" i="63"/>
  <c r="AW27" i="63"/>
  <c r="AL40" i="63"/>
  <c r="N16" i="63"/>
  <c r="BA27" i="63"/>
  <c r="AY40" i="63"/>
  <c r="K30" i="63"/>
  <c r="K41" i="63"/>
  <c r="AR38" i="63"/>
  <c r="D24" i="63"/>
  <c r="BC34" i="63"/>
  <c r="AD37" i="63"/>
  <c r="AR27" i="63"/>
  <c r="L30" i="63"/>
  <c r="V16" i="63"/>
  <c r="Y34" i="63"/>
  <c r="AS22" i="63"/>
  <c r="BC14" i="63"/>
  <c r="T23" i="63"/>
  <c r="AL18" i="63"/>
  <c r="AK17" i="63"/>
  <c r="S35" i="63"/>
  <c r="AK27" i="63"/>
  <c r="AA15" i="63"/>
  <c r="F28" i="63"/>
  <c r="AV37" i="63"/>
  <c r="S31" i="63"/>
  <c r="AF34" i="63"/>
  <c r="BC37" i="63"/>
  <c r="S26" i="63"/>
  <c r="AJ13" i="63"/>
  <c r="AA20" i="63"/>
  <c r="Y24" i="63"/>
  <c r="W41" i="63"/>
  <c r="BC38" i="63"/>
  <c r="AP26" i="63"/>
  <c r="AA34" i="63"/>
  <c r="BB28" i="63"/>
  <c r="S28" i="63"/>
  <c r="AX13" i="63"/>
  <c r="H15" i="63"/>
  <c r="Z15" i="63"/>
  <c r="Y22" i="63"/>
  <c r="AS26" i="63"/>
  <c r="AV40" i="63"/>
  <c r="AP15" i="63"/>
  <c r="AS41" i="63"/>
  <c r="V42" i="63"/>
  <c r="G29" i="63"/>
  <c r="AQ12" i="63"/>
  <c r="AE36" i="63"/>
  <c r="AW13" i="63"/>
  <c r="I23" i="63"/>
  <c r="AK21" i="63"/>
  <c r="E33" i="63"/>
  <c r="AK15" i="63"/>
  <c r="AA13" i="63"/>
  <c r="X28" i="63"/>
  <c r="E12" i="63"/>
  <c r="AL12" i="63"/>
  <c r="V21" i="63"/>
  <c r="AN35" i="63"/>
  <c r="D23" i="63"/>
  <c r="AS40" i="63"/>
  <c r="E40" i="63"/>
  <c r="AH22" i="63"/>
  <c r="U22" i="63"/>
  <c r="AJ30" i="63"/>
  <c r="M42" i="63"/>
  <c r="AC37" i="63"/>
  <c r="X31" i="63"/>
  <c r="H28" i="63"/>
  <c r="AS35" i="63"/>
  <c r="E15" i="63"/>
  <c r="Y37" i="63"/>
  <c r="AC41" i="63"/>
  <c r="AU34" i="63"/>
  <c r="Y29" i="63"/>
  <c r="Z36" i="63"/>
  <c r="Q35" i="63"/>
  <c r="P41" i="63"/>
  <c r="AO21" i="63"/>
  <c r="AO15" i="63"/>
  <c r="P38" i="63"/>
  <c r="AN14" i="63"/>
  <c r="V17" i="63"/>
  <c r="AR22" i="63"/>
  <c r="W26" i="63"/>
  <c r="AM23" i="63"/>
  <c r="AY23" i="63"/>
  <c r="AV30" i="63"/>
  <c r="AI29" i="63"/>
  <c r="AI21" i="63"/>
  <c r="W21" i="63"/>
  <c r="AS25" i="63"/>
  <c r="AA33" i="63"/>
  <c r="AO40" i="63"/>
  <c r="AD26" i="63"/>
  <c r="F37" i="63"/>
  <c r="N28" i="63"/>
  <c r="Y17" i="63"/>
  <c r="X42" i="63"/>
  <c r="AQ21" i="63"/>
  <c r="P40" i="63"/>
  <c r="BB27" i="63"/>
  <c r="M30" i="63"/>
  <c r="Z37" i="63"/>
  <c r="G38" i="63"/>
  <c r="P37" i="63"/>
  <c r="I34" i="63"/>
  <c r="G25" i="63"/>
  <c r="AS15" i="63"/>
  <c r="AB23" i="63"/>
  <c r="P20" i="63"/>
  <c r="AR33" i="63"/>
  <c r="S12" i="63"/>
  <c r="AO30" i="63"/>
  <c r="Z26" i="63"/>
  <c r="AB13" i="63"/>
  <c r="Y46" i="63"/>
  <c r="S21" i="63"/>
  <c r="V13" i="63"/>
  <c r="Q26" i="63"/>
  <c r="AI40" i="63"/>
  <c r="AL28" i="63"/>
  <c r="AF31" i="63"/>
  <c r="AX17" i="63"/>
  <c r="AU28" i="63"/>
  <c r="AP29" i="63"/>
  <c r="AM22" i="63"/>
  <c r="P26" i="63"/>
  <c r="AA25" i="63"/>
  <c r="AO22" i="63"/>
  <c r="G35" i="63"/>
  <c r="V29" i="63"/>
  <c r="AX40" i="63"/>
  <c r="W30" i="63"/>
  <c r="T24" i="63"/>
  <c r="AT36" i="63"/>
  <c r="L13" i="63"/>
  <c r="AT29" i="63"/>
  <c r="AJ34" i="63"/>
  <c r="AH34" i="63"/>
  <c r="AD25" i="63"/>
  <c r="AH13" i="63"/>
  <c r="Z17" i="63"/>
  <c r="U31" i="63"/>
  <c r="AI18" i="63"/>
  <c r="AW33" i="63"/>
  <c r="AZ35" i="63"/>
  <c r="AX28" i="63"/>
  <c r="AW15" i="63"/>
  <c r="BA12" i="63"/>
  <c r="AH36" i="63"/>
  <c r="AF18" i="63"/>
  <c r="G37" i="63"/>
  <c r="AE14" i="63"/>
  <c r="AS27" i="63"/>
  <c r="E35" i="63"/>
  <c r="AM38" i="63"/>
  <c r="X40" i="63"/>
  <c r="V27" i="63"/>
  <c r="AP20" i="63"/>
  <c r="I42" i="63"/>
  <c r="BC21" i="63"/>
  <c r="M35" i="63"/>
  <c r="S34" i="63"/>
  <c r="AF40" i="63"/>
  <c r="O38" i="63"/>
  <c r="R26" i="63"/>
  <c r="F35" i="63"/>
  <c r="U36" i="63"/>
  <c r="AY21" i="63"/>
  <c r="L23" i="63"/>
  <c r="H36" i="63"/>
  <c r="O33" i="63"/>
  <c r="G27" i="63"/>
  <c r="Q29" i="63"/>
  <c r="D38" i="63"/>
  <c r="AS21" i="63"/>
  <c r="AS29" i="63"/>
  <c r="AJ28" i="63"/>
  <c r="AE25" i="63"/>
  <c r="F13" i="63"/>
  <c r="T13" i="63"/>
  <c r="AS33" i="63"/>
  <c r="T29" i="63"/>
  <c r="AW40" i="63"/>
  <c r="G26" i="63"/>
  <c r="O35" i="63"/>
  <c r="AI41" i="63"/>
  <c r="AR34" i="63"/>
  <c r="AP24" i="63"/>
  <c r="G31" i="63"/>
  <c r="AN15" i="63"/>
  <c r="AA22" i="63"/>
  <c r="AE34" i="63"/>
  <c r="AK38" i="63"/>
  <c r="BB37" i="63"/>
  <c r="AS36" i="63"/>
  <c r="AE27" i="63"/>
  <c r="AY13" i="63"/>
  <c r="W33" i="63"/>
  <c r="AE16" i="63"/>
  <c r="AX14" i="63"/>
  <c r="AH30" i="63"/>
  <c r="AN31" i="63"/>
  <c r="AZ30" i="63"/>
  <c r="S15" i="63"/>
  <c r="I36" i="63"/>
  <c r="F29" i="63"/>
  <c r="M26" i="63"/>
  <c r="I24" i="63"/>
  <c r="AM40" i="63"/>
  <c r="AE18" i="63"/>
  <c r="AT26" i="63"/>
  <c r="AJ20" i="63"/>
  <c r="P14" i="63"/>
  <c r="AL29" i="63"/>
  <c r="AZ13" i="63"/>
  <c r="AK12" i="63"/>
  <c r="AR40" i="63"/>
  <c r="F20" i="63"/>
  <c r="V30" i="63"/>
  <c r="AT38" i="63"/>
  <c r="P28" i="63"/>
  <c r="AC25" i="63"/>
  <c r="BA36" i="63"/>
  <c r="R17" i="63"/>
  <c r="BA37" i="63"/>
  <c r="AT41" i="63"/>
  <c r="BB40" i="63"/>
  <c r="AC29" i="63"/>
  <c r="AU31" i="63"/>
  <c r="AB40" i="63"/>
  <c r="J14" i="63"/>
  <c r="X18" i="63"/>
  <c r="AB22" i="63"/>
  <c r="BA17" i="63"/>
  <c r="E27" i="63"/>
  <c r="K23" i="63"/>
  <c r="AU42" i="63"/>
  <c r="M21" i="63"/>
  <c r="U18" i="63"/>
  <c r="AY15" i="63"/>
  <c r="V12" i="63"/>
  <c r="AY28" i="63"/>
  <c r="AO36" i="63"/>
  <c r="AZ42" i="63"/>
  <c r="T21" i="63"/>
  <c r="N31" i="63"/>
  <c r="L22" i="63"/>
  <c r="BB26" i="63"/>
  <c r="AD18" i="63"/>
  <c r="AI24" i="63"/>
  <c r="U42" i="63"/>
  <c r="AC20" i="63"/>
  <c r="X38" i="63"/>
  <c r="AP31" i="63"/>
  <c r="AH16" i="63"/>
  <c r="D30" i="63"/>
  <c r="AB17" i="63"/>
  <c r="AY25" i="63"/>
  <c r="F26" i="63"/>
  <c r="I21" i="63"/>
  <c r="AL16" i="63"/>
  <c r="K24" i="63"/>
  <c r="AE38" i="63"/>
  <c r="D46" i="63"/>
  <c r="X21" i="63"/>
  <c r="AC23" i="63"/>
  <c r="AS37" i="63"/>
  <c r="AJ23" i="63"/>
  <c r="AM20" i="63"/>
  <c r="N23" i="63"/>
  <c r="D16" i="63"/>
  <c r="BC17" i="63"/>
  <c r="H33" i="63"/>
  <c r="X15" i="63"/>
  <c r="Y38" i="63"/>
  <c r="Q25" i="63"/>
  <c r="AK22" i="63"/>
  <c r="T36" i="63"/>
  <c r="T14" i="63"/>
  <c r="AW38" i="63"/>
  <c r="W13" i="63"/>
  <c r="AX15" i="63"/>
  <c r="X20" i="63"/>
  <c r="N14" i="63"/>
  <c r="U29" i="63"/>
  <c r="AI22" i="63"/>
  <c r="Z34" i="63"/>
  <c r="AX38" i="63"/>
  <c r="AS12" i="63"/>
  <c r="AR18" i="63"/>
  <c r="V23" i="63"/>
  <c r="T42" i="63"/>
  <c r="AM34" i="63"/>
  <c r="AQ26" i="63"/>
  <c r="K18" i="63"/>
  <c r="AC16" i="63"/>
  <c r="D18" i="63"/>
  <c r="AP41" i="63"/>
  <c r="V33" i="63"/>
  <c r="BB24" i="63"/>
  <c r="AC24" i="63"/>
  <c r="AQ14" i="63"/>
  <c r="N25" i="63"/>
  <c r="AX37" i="63"/>
  <c r="AZ36" i="63"/>
  <c r="AG15" i="63"/>
  <c r="R25" i="63"/>
  <c r="AM13" i="63"/>
  <c r="AH17" i="63"/>
  <c r="X37" i="63"/>
  <c r="AT14" i="63"/>
  <c r="S24" i="63"/>
  <c r="AB36" i="63"/>
  <c r="AT16" i="63"/>
  <c r="AE30" i="63"/>
  <c r="Q13" i="63"/>
  <c r="U21" i="63"/>
  <c r="N15" i="63"/>
  <c r="AB25" i="63"/>
  <c r="H23" i="63"/>
  <c r="BA25" i="63"/>
  <c r="AD23" i="63"/>
  <c r="AB14" i="63"/>
  <c r="N21" i="63"/>
  <c r="N18" i="63"/>
  <c r="AT35" i="63"/>
  <c r="I14" i="63"/>
  <c r="AO26" i="63"/>
  <c r="L20" i="63"/>
  <c r="Q40" i="63"/>
  <c r="AI17" i="63"/>
  <c r="Z12" i="63"/>
  <c r="AR26" i="63"/>
  <c r="AN37" i="63"/>
  <c r="D15" i="63"/>
  <c r="D27" i="63"/>
  <c r="H22" i="63"/>
  <c r="AG18" i="63"/>
  <c r="AB21" i="63"/>
  <c r="AU41" i="63"/>
  <c r="AO13" i="63"/>
  <c r="AQ16" i="63"/>
  <c r="D10" i="63"/>
  <c r="AS34" i="63"/>
  <c r="AI28" i="63"/>
  <c r="R16" i="63"/>
  <c r="AI37" i="63"/>
  <c r="X24" i="63"/>
  <c r="H16" i="63"/>
  <c r="AE31" i="63"/>
  <c r="AU17" i="63"/>
  <c r="Y21" i="63"/>
  <c r="M40" i="63"/>
  <c r="AO33" i="63"/>
  <c r="S25" i="63"/>
  <c r="AF29" i="63"/>
  <c r="AE35" i="63"/>
  <c r="I13" i="63"/>
  <c r="AL30" i="63"/>
  <c r="S29" i="63"/>
  <c r="AH25" i="63"/>
  <c r="I17" i="63"/>
  <c r="AS14" i="63"/>
  <c r="D41" i="63"/>
  <c r="AK23" i="63"/>
  <c r="AA31" i="63"/>
  <c r="X17" i="63"/>
  <c r="T30" i="63"/>
  <c r="AT17" i="63"/>
  <c r="S13" i="63"/>
  <c r="AH20" i="63"/>
  <c r="J25" i="63"/>
  <c r="W22" i="63"/>
  <c r="AA36" i="63"/>
  <c r="AR21" i="63"/>
  <c r="V18" i="63"/>
  <c r="AL36" i="63"/>
  <c r="M20" i="63"/>
  <c r="AR16" i="63"/>
  <c r="T26" i="63"/>
  <c r="E28" i="63"/>
  <c r="AP18" i="63"/>
  <c r="AW25" i="63"/>
  <c r="AY29" i="63"/>
  <c r="AM41" i="63"/>
  <c r="H31" i="63"/>
  <c r="AC18" i="63"/>
  <c r="T22" i="63"/>
  <c r="AR13" i="63"/>
  <c r="AC22" i="63"/>
  <c r="Q38" i="63"/>
  <c r="D20" i="63"/>
  <c r="Y14" i="63"/>
  <c r="R23" i="63"/>
  <c r="I26" i="63"/>
  <c r="Z33" i="63"/>
  <c r="AB26" i="63"/>
  <c r="AZ34" i="63"/>
  <c r="U15" i="63"/>
  <c r="AJ41" i="63"/>
  <c r="J21" i="63"/>
  <c r="F31" i="63"/>
  <c r="Q16" i="63"/>
  <c r="AF15" i="63"/>
  <c r="AF25" i="63"/>
  <c r="AX29" i="63"/>
  <c r="K40" i="63"/>
  <c r="J40" i="63"/>
  <c r="Z18" i="63"/>
  <c r="BA35" i="63"/>
  <c r="AR36" i="63"/>
  <c r="S41" i="63"/>
  <c r="Z30" i="63"/>
  <c r="I30" i="63"/>
  <c r="BA13" i="63"/>
  <c r="AU40" i="63"/>
  <c r="AB37" i="63"/>
  <c r="BC18" i="63"/>
  <c r="AV17" i="63"/>
  <c r="AO20" i="63"/>
  <c r="AA35" i="63"/>
  <c r="R15" i="63"/>
  <c r="AA42" i="63"/>
  <c r="AQ13" i="63"/>
  <c r="M15" i="63"/>
  <c r="E34" i="63"/>
  <c r="I25" i="63"/>
  <c r="R22" i="63"/>
  <c r="AO16" i="63"/>
  <c r="Q41" i="63"/>
  <c r="BB17" i="63"/>
  <c r="AV26" i="63"/>
  <c r="AQ30" i="63"/>
  <c r="G17" i="63"/>
  <c r="U17" i="63"/>
  <c r="AH15" i="63"/>
  <c r="O26" i="63"/>
  <c r="AY27" i="63"/>
  <c r="P42" i="63"/>
  <c r="AX41" i="63"/>
  <c r="AQ25" i="63"/>
  <c r="X33" i="63"/>
  <c r="AX20" i="63"/>
  <c r="AB24" i="63"/>
  <c r="AM26" i="63"/>
  <c r="O12" i="63"/>
  <c r="BB14" i="63"/>
  <c r="AH28" i="63"/>
  <c r="W25" i="63"/>
  <c r="AQ36" i="63"/>
  <c r="K15" i="63"/>
  <c r="G28" i="63"/>
  <c r="P27" i="63"/>
  <c r="K25" i="63"/>
  <c r="K12" i="63"/>
  <c r="AA17" i="63"/>
  <c r="K16" i="63"/>
  <c r="AX42" i="63"/>
  <c r="AK18" i="63"/>
  <c r="D14" i="63"/>
  <c r="AL20" i="63"/>
  <c r="L40" i="63"/>
  <c r="D22" i="63"/>
  <c r="AU15" i="63"/>
  <c r="AT18" i="63"/>
  <c r="BA40" i="63"/>
  <c r="AD22" i="63"/>
  <c r="AF24" i="63"/>
  <c r="AK31" i="63"/>
  <c r="AV21" i="63"/>
  <c r="AF12" i="63"/>
  <c r="AP37" i="63"/>
  <c r="AU38" i="63"/>
  <c r="V26" i="63"/>
  <c r="AY42" i="63"/>
  <c r="BC33" i="63"/>
  <c r="BB29" i="63"/>
  <c r="Z38" i="63"/>
  <c r="AE29" i="63"/>
  <c r="AQ42" i="63"/>
  <c r="E14" i="63"/>
  <c r="I35" i="63"/>
  <c r="R37" i="63"/>
  <c r="AM28" i="63"/>
  <c r="W14" i="63"/>
  <c r="U23" i="63"/>
  <c r="J22" i="63"/>
  <c r="T12" i="63"/>
  <c r="AY37" i="63"/>
  <c r="F16" i="63"/>
  <c r="AW12" i="63"/>
  <c r="K36" i="63"/>
  <c r="W31" i="63"/>
  <c r="F12" i="63"/>
  <c r="AT28" i="63"/>
  <c r="P23" i="63"/>
  <c r="U38" i="63"/>
  <c r="AG17" i="63"/>
  <c r="Z35" i="63"/>
  <c r="N38" i="63"/>
  <c r="AB15" i="63"/>
  <c r="AC28" i="63"/>
  <c r="F21" i="63"/>
  <c r="AA21" i="63"/>
  <c r="F33" i="63"/>
  <c r="U14" i="63"/>
  <c r="Q27" i="63"/>
  <c r="AV13" i="63"/>
  <c r="Q36" i="63"/>
  <c r="U33" i="63"/>
  <c r="J16" i="63"/>
  <c r="AQ29" i="63"/>
  <c r="AM30" i="63"/>
  <c r="BC23" i="63"/>
  <c r="AW14" i="63"/>
  <c r="U25" i="63"/>
  <c r="W34" i="63"/>
  <c r="AB42" i="63"/>
  <c r="AX34" i="63"/>
  <c r="AI27" i="63"/>
  <c r="AZ28" i="63"/>
  <c r="AV18" i="63"/>
  <c r="I40" i="63"/>
  <c r="AO42" i="63"/>
  <c r="AZ20" i="63"/>
  <c r="AR14" i="63"/>
  <c r="X36" i="63"/>
  <c r="AD21" i="63"/>
  <c r="J23" i="63"/>
  <c r="L14" i="63"/>
  <c r="T25" i="63"/>
  <c r="R33" i="63"/>
  <c r="AY24" i="63"/>
  <c r="T34" i="63"/>
  <c r="Z29" i="63"/>
  <c r="AJ26" i="63"/>
  <c r="AN16" i="63"/>
  <c r="AN41" i="63"/>
  <c r="J31" i="63"/>
  <c r="AK42" i="63"/>
  <c r="BA16" i="63"/>
  <c r="AD15" i="63"/>
  <c r="AK35" i="63"/>
  <c r="BB13" i="63"/>
  <c r="E41" i="63"/>
  <c r="BB12" i="63"/>
  <c r="AY20" i="63"/>
  <c r="AJ37" i="63"/>
  <c r="AJ35" i="63"/>
  <c r="O15" i="63"/>
  <c r="Q31" i="63"/>
  <c r="AT31" i="63"/>
  <c r="R38" i="63"/>
  <c r="AQ33" i="63"/>
  <c r="J18" i="63"/>
  <c r="R36" i="63"/>
  <c r="AA30" i="63"/>
  <c r="K27" i="63"/>
  <c r="Y30" i="63"/>
  <c r="Y40" i="63"/>
  <c r="AZ33" i="63"/>
  <c r="J41" i="63"/>
  <c r="AN28" i="63"/>
  <c r="I18" i="63"/>
  <c r="J26" i="63"/>
  <c r="AP35" i="63"/>
  <c r="BC30" i="63"/>
  <c r="AK20" i="63"/>
  <c r="AG16" i="63"/>
  <c r="O25" i="63"/>
  <c r="R34" i="63"/>
  <c r="AF21" i="63"/>
  <c r="W28" i="63"/>
  <c r="J34" i="63"/>
  <c r="AY22" i="63"/>
  <c r="Q42" i="63"/>
  <c r="BA18" i="63"/>
  <c r="M13" i="63"/>
  <c r="O14" i="63"/>
  <c r="T20" i="63"/>
  <c r="O41" i="63"/>
  <c r="P34" i="63"/>
  <c r="AD13" i="63"/>
  <c r="AN38" i="63"/>
  <c r="AD41" i="63"/>
  <c r="AK37" i="63"/>
  <c r="AP36" i="63"/>
  <c r="AY35" i="63"/>
  <c r="AK36" i="63"/>
  <c r="AC15" i="63"/>
  <c r="AV28" i="63"/>
  <c r="AG28" i="63"/>
  <c r="AY33" i="63"/>
  <c r="AK30" i="63"/>
  <c r="AA27" i="63"/>
  <c r="E23" i="63"/>
  <c r="BA28" i="63"/>
  <c r="H30" i="63"/>
  <c r="U27" i="63"/>
  <c r="AG41" i="63"/>
  <c r="BB41" i="63"/>
  <c r="AH12" i="63"/>
  <c r="AC12" i="63"/>
  <c r="BA38" i="63"/>
  <c r="AE12" i="63"/>
  <c r="AR41" i="63"/>
  <c r="W23" i="63"/>
  <c r="AW22" i="63"/>
  <c r="AA37" i="63"/>
  <c r="Z22" i="63"/>
  <c r="T18" i="63"/>
  <c r="I27" i="63"/>
  <c r="D25" i="63"/>
  <c r="AC17" i="63"/>
  <c r="AW41" i="63"/>
  <c r="AZ26" i="63"/>
  <c r="D36" i="63"/>
  <c r="BA15" i="63"/>
  <c r="AL22" i="63"/>
  <c r="AO23" i="63"/>
  <c r="AY17" i="63"/>
  <c r="AS38" i="63"/>
  <c r="AF36" i="63"/>
  <c r="M24" i="63"/>
  <c r="AH31" i="63"/>
  <c r="BA29" i="63"/>
  <c r="AU22" i="63"/>
  <c r="T16" i="63"/>
  <c r="S40" i="63"/>
  <c r="AK34" i="63"/>
  <c r="AO14" i="63"/>
  <c r="AN30" i="63"/>
  <c r="K26" i="63"/>
  <c r="AW42" i="63"/>
  <c r="Z14" i="63"/>
  <c r="W15" i="63"/>
  <c r="AT12" i="63"/>
  <c r="AG40" i="63"/>
  <c r="BC13" i="63"/>
  <c r="S23" i="63"/>
  <c r="AY41" i="63"/>
  <c r="E31" i="63"/>
  <c r="Q33" i="63"/>
  <c r="J33" i="63"/>
  <c r="Z13" i="63"/>
  <c r="AT40" i="63"/>
  <c r="L27" i="63"/>
  <c r="AQ27" i="63"/>
  <c r="N36" i="63"/>
  <c r="W37" i="63"/>
  <c r="D11" i="68"/>
  <c r="AW37" i="63"/>
  <c r="BB42" i="63"/>
  <c r="BC46" i="63"/>
  <c r="F15" i="63"/>
  <c r="G24" i="63"/>
  <c r="AO12" i="63"/>
  <c r="G23" i="63"/>
  <c r="AX31" i="63"/>
  <c r="O36" i="63"/>
  <c r="D29" i="63"/>
  <c r="AY16" i="63"/>
  <c r="G14" i="63"/>
  <c r="AM29" i="63"/>
  <c r="H27" i="63"/>
  <c r="W40" i="63"/>
  <c r="AO41" i="63"/>
  <c r="BA31" i="63"/>
  <c r="BC35" i="63"/>
  <c r="R30" i="63"/>
  <c r="P15" i="63"/>
  <c r="AQ34" i="63"/>
  <c r="N30" i="63"/>
  <c r="AX22" i="63"/>
  <c r="M18" i="63"/>
  <c r="X16" i="63"/>
  <c r="AC40" i="63"/>
  <c r="W36" i="63"/>
  <c r="AF20" i="63"/>
  <c r="K20" i="63"/>
  <c r="AZ29" i="63"/>
  <c r="R14" i="63"/>
  <c r="U20" i="63"/>
  <c r="AK14" i="63"/>
  <c r="AE23" i="63"/>
  <c r="AD42" i="63"/>
  <c r="Q22" i="63"/>
  <c r="I16" i="63"/>
  <c r="AG21" i="63"/>
  <c r="AB20" i="63"/>
  <c r="M27" i="63"/>
  <c r="H29" i="63"/>
  <c r="Y12" i="63"/>
  <c r="AQ31" i="63"/>
  <c r="AX26" i="63"/>
  <c r="R20" i="63"/>
  <c r="AJ31" i="63"/>
  <c r="AJ40" i="63"/>
  <c r="AF30" i="63"/>
  <c r="AW34" i="63"/>
  <c r="AQ40" i="63"/>
  <c r="AL35" i="63"/>
  <c r="Y31" i="63"/>
  <c r="R13" i="63"/>
  <c r="M38" i="63"/>
  <c r="AU13" i="63"/>
  <c r="AR30" i="63"/>
  <c r="W38" i="63"/>
  <c r="P29" i="63"/>
  <c r="AA38" i="63"/>
  <c r="AP28" i="63"/>
  <c r="Z23" i="63"/>
  <c r="BC20" i="63"/>
  <c r="I41" i="63"/>
  <c r="K35" i="63"/>
  <c r="P18" i="63"/>
  <c r="AB16" i="63"/>
  <c r="BA23" i="63"/>
  <c r="E25" i="63"/>
  <c r="V28" i="63"/>
  <c r="AQ28" i="63"/>
  <c r="Y16" i="63"/>
  <c r="AM15" i="63"/>
  <c r="AF28" i="63"/>
  <c r="K34" i="63"/>
  <c r="AL17" i="63"/>
  <c r="U28" i="63"/>
  <c r="AZ41" i="63"/>
  <c r="G41" i="63"/>
  <c r="F25" i="63"/>
  <c r="AK29" i="63"/>
  <c r="BC31" i="63"/>
  <c r="P35" i="63"/>
  <c r="AC21" i="63"/>
  <c r="AJ18" i="63"/>
  <c r="AV23" i="63"/>
  <c r="O23" i="63"/>
  <c r="AB38" i="63"/>
  <c r="AF14" i="63"/>
  <c r="AC33" i="63"/>
  <c r="P17" i="63"/>
  <c r="O28" i="63"/>
  <c r="AF35" i="63"/>
  <c r="AT24" i="63"/>
  <c r="AA29" i="63"/>
  <c r="AI23" i="63"/>
  <c r="AH26" i="63"/>
  <c r="H14" i="63"/>
  <c r="K13" i="63"/>
  <c r="AG27" i="63"/>
  <c r="AL26" i="63"/>
  <c r="AV41" i="63"/>
  <c r="AL21" i="63"/>
  <c r="AD34" i="63"/>
  <c r="AE28" i="63"/>
  <c r="BB31" i="63"/>
  <c r="V36" i="63"/>
  <c r="H40" i="63"/>
  <c r="AH21" i="63"/>
  <c r="AX33" i="63"/>
  <c r="AK25" i="63"/>
  <c r="AV20" i="63"/>
  <c r="G18" i="63"/>
  <c r="E46" i="63"/>
  <c r="AZ21" i="63"/>
  <c r="F36" i="63"/>
  <c r="AE13" i="63"/>
  <c r="J20" i="63"/>
  <c r="D42" i="63"/>
  <c r="Z28" i="63"/>
  <c r="AP21" i="63"/>
  <c r="K31" i="63"/>
  <c r="U16" i="63"/>
  <c r="V22" i="63"/>
  <c r="P21" i="63"/>
  <c r="AW29" i="63"/>
  <c r="AZ24" i="63"/>
  <c r="F24" i="63"/>
  <c r="AY26" i="63"/>
  <c r="AZ37" i="63"/>
  <c r="AB30" i="63"/>
  <c r="AU20" i="63"/>
  <c r="Q18" i="63"/>
  <c r="AH38" i="63"/>
  <c r="AP27" i="63"/>
  <c r="X14" i="63"/>
  <c r="G30" i="63"/>
  <c r="G36" i="63"/>
  <c r="R35" i="63"/>
  <c r="X26" i="63"/>
  <c r="AZ18" i="63"/>
  <c r="AI13" i="63"/>
  <c r="AV35" i="63"/>
  <c r="O34" i="63"/>
  <c r="Y20" i="63"/>
  <c r="H25" i="63"/>
  <c r="V35" i="63"/>
  <c r="AG23" i="63"/>
  <c r="F34" i="63"/>
  <c r="P31" i="63"/>
  <c r="L26" i="63"/>
  <c r="AM21" i="63"/>
  <c r="D26" i="63"/>
  <c r="AO24" i="63"/>
  <c r="N26" i="63"/>
  <c r="S16" i="63"/>
  <c r="AZ14" i="63"/>
  <c r="AT33" i="63"/>
  <c r="AV14" i="63"/>
  <c r="M23" i="63"/>
  <c r="AW35" i="63"/>
  <c r="AZ40" i="63"/>
  <c r="U12" i="63"/>
  <c r="AR31" i="63"/>
  <c r="Z21" i="63"/>
  <c r="R31" i="63"/>
  <c r="AF38" i="63"/>
  <c r="AS31" i="63"/>
  <c r="AC27" i="63"/>
  <c r="AV29" i="63"/>
  <c r="AO29" i="63"/>
  <c r="E24" i="63"/>
  <c r="H42" i="63"/>
  <c r="AA28" i="63"/>
  <c r="AZ16" i="63"/>
  <c r="W42" i="63"/>
  <c r="AF42" i="63"/>
  <c r="AQ17" i="63"/>
  <c r="BC26" i="63"/>
  <c r="AF33" i="63"/>
  <c r="AR37" i="63"/>
  <c r="AD36" i="63"/>
  <c r="E22" i="63"/>
  <c r="AD29" i="63"/>
  <c r="AI14" i="63"/>
  <c r="AC31" i="63"/>
  <c r="I31" i="63"/>
  <c r="W27" i="63"/>
  <c r="AX23" i="63"/>
  <c r="AG12" i="63"/>
  <c r="AV24" i="63"/>
  <c r="AV31" i="63"/>
  <c r="N40" i="63"/>
  <c r="AB29" i="63"/>
  <c r="BB15" i="63"/>
  <c r="W35" i="63"/>
  <c r="M28" i="63"/>
  <c r="AZ31" i="63"/>
  <c r="O17" i="63"/>
  <c r="AN33" i="63"/>
  <c r="AP22" i="63"/>
  <c r="F17" i="63"/>
  <c r="AC42" i="63"/>
  <c r="K37" i="63"/>
  <c r="N27" i="63"/>
  <c r="G33" i="63"/>
  <c r="AE37" i="63"/>
  <c r="Q14" i="63"/>
  <c r="I38" i="63"/>
  <c r="L24" i="63"/>
  <c r="Z24" i="63"/>
  <c r="BA21" i="63"/>
  <c r="Q34" i="63"/>
  <c r="T28" i="63"/>
  <c r="AE33" i="63"/>
  <c r="AW28" i="63"/>
  <c r="AW36" i="63"/>
  <c r="AO27" i="63"/>
  <c r="H41" i="63"/>
  <c r="AG14" i="63"/>
  <c r="AG26" i="63"/>
  <c r="AR29" i="63"/>
  <c r="AZ27" i="63"/>
  <c r="L38" i="63"/>
  <c r="AW24" i="63"/>
  <c r="BB35" i="63"/>
  <c r="U34" i="63"/>
  <c r="BA41" i="63"/>
  <c r="AD17" i="63"/>
  <c r="AH27" i="63"/>
  <c r="AI33" i="63"/>
  <c r="J37" i="63"/>
  <c r="AF37" i="63"/>
  <c r="Z16" i="63"/>
  <c r="AF26" i="63"/>
  <c r="P25" i="63"/>
  <c r="T15" i="63"/>
  <c r="AY36" i="63"/>
  <c r="F30" i="63"/>
  <c r="AB27" i="63"/>
  <c r="AH33" i="63"/>
  <c r="AH29" i="63"/>
  <c r="AI38" i="63"/>
  <c r="BC25" i="63"/>
  <c r="L17" i="63"/>
  <c r="AJ42" i="63"/>
  <c r="S30" i="63"/>
  <c r="L18" i="63"/>
  <c r="AS16" i="63"/>
  <c r="AB12" i="63"/>
  <c r="X22" i="63"/>
  <c r="Q17" i="63"/>
  <c r="AV15" i="63"/>
  <c r="AN20" i="63"/>
  <c r="BB21" i="63"/>
  <c r="N13" i="63"/>
  <c r="AV36" i="63"/>
  <c r="W16" i="63"/>
  <c r="AP23" i="63"/>
  <c r="O30" i="63"/>
  <c r="AF23" i="63"/>
  <c r="AD38" i="63"/>
  <c r="U13" i="63"/>
  <c r="W12" i="63"/>
  <c r="BB20" i="63"/>
  <c r="D33" i="63"/>
  <c r="AU16" i="63"/>
  <c r="AL25" i="63"/>
  <c r="AH14" i="63"/>
  <c r="AZ15" i="63"/>
  <c r="AM33" i="63"/>
  <c r="P30" i="63"/>
  <c r="AM31" i="63"/>
  <c r="W24" i="63"/>
  <c r="AP25" i="63"/>
  <c r="BA22" i="63"/>
  <c r="AU21" i="63"/>
  <c r="AX21" i="63"/>
  <c r="AX12" i="63"/>
  <c r="AL13" i="63"/>
  <c r="F42" i="63"/>
  <c r="V24" i="63"/>
  <c r="J27" i="63"/>
  <c r="J15" i="63"/>
  <c r="AE17" i="63"/>
  <c r="Y26" i="63"/>
  <c r="AU23" i="63"/>
  <c r="AT25" i="63"/>
  <c r="AJ24" i="63"/>
  <c r="AS23" i="63"/>
  <c r="AH23" i="63"/>
  <c r="AF17" i="63"/>
  <c r="Z41" i="63"/>
  <c r="BA42" i="63"/>
  <c r="AM17" i="63"/>
  <c r="AT27" i="63"/>
  <c r="Q24" i="63"/>
  <c r="S27" i="63"/>
  <c r="AK40" i="63"/>
  <c r="AN40" i="63"/>
  <c r="Y28" i="63"/>
  <c r="AW18" i="63"/>
  <c r="I12" i="63"/>
  <c r="R24" i="63"/>
  <c r="BC24" i="63"/>
  <c r="S18" i="63"/>
  <c r="BB25" i="63"/>
  <c r="AL41" i="63"/>
  <c r="AK16" i="63"/>
  <c r="BC36" i="63"/>
  <c r="M34" i="63"/>
  <c r="AS13" i="63"/>
  <c r="U26" i="63"/>
  <c r="D13" i="63"/>
  <c r="F23" i="63"/>
  <c r="Q20" i="63"/>
  <c r="L16" i="63"/>
  <c r="L36" i="63"/>
  <c r="E20" i="63"/>
  <c r="AT22" i="63"/>
  <c r="AJ21" i="63"/>
  <c r="T27" i="63"/>
  <c r="AW17" i="63"/>
  <c r="D34" i="63"/>
  <c r="D12" i="63"/>
  <c r="AN27" i="63"/>
  <c r="Y36" i="63"/>
  <c r="I33" i="63"/>
  <c r="Z20" i="63"/>
  <c r="X30" i="63"/>
  <c r="L37" i="63"/>
  <c r="AG25" i="63"/>
  <c r="AO31" i="63"/>
  <c r="AE26" i="63"/>
  <c r="K29" i="63"/>
  <c r="AU25" i="63"/>
  <c r="AG30" i="63"/>
  <c r="Y27" i="63"/>
  <c r="E16" i="63"/>
  <c r="H13" i="63"/>
  <c r="AE20" i="63"/>
  <c r="AL24" i="63"/>
  <c r="AX16" i="63"/>
  <c r="AX25" i="63"/>
  <c r="AL14" i="63"/>
  <c r="H20" i="63"/>
  <c r="X23" i="63"/>
  <c r="L12" i="63"/>
  <c r="T33" i="63"/>
  <c r="O21" i="63"/>
  <c r="H37" i="63"/>
  <c r="AA18" i="63"/>
  <c r="AZ12" i="63"/>
  <c r="N17" i="63"/>
  <c r="J30" i="63"/>
  <c r="AD31" i="63"/>
  <c r="E30" i="63"/>
  <c r="AK26" i="63"/>
  <c r="S20" i="63"/>
  <c r="AU37" i="63"/>
  <c r="AE40" i="63"/>
  <c r="AL23" i="63"/>
  <c r="AS17" i="63"/>
  <c r="AI42" i="63"/>
  <c r="X25" i="63"/>
  <c r="G40" i="63"/>
  <c r="P24" i="63"/>
  <c r="AF41" i="63"/>
  <c r="O20" i="63"/>
  <c r="AB18" i="63"/>
  <c r="U30" i="63"/>
  <c r="AL27" i="63"/>
  <c r="E42" i="63"/>
  <c r="AE41" i="63"/>
  <c r="Z31" i="63"/>
  <c r="T38" i="63"/>
  <c r="AV42" i="63"/>
  <c r="AW31" i="63"/>
  <c r="F40" i="63"/>
  <c r="AA12" i="63"/>
  <c r="AO35" i="63"/>
  <c r="AN23" i="63"/>
  <c r="BC22" i="63"/>
  <c r="AI34" i="63"/>
  <c r="N12" i="63"/>
  <c r="O31" i="63"/>
  <c r="S17" i="63"/>
  <c r="AN25" i="63"/>
  <c r="AJ38" i="63"/>
  <c r="H35" i="63"/>
  <c r="R21" i="63"/>
  <c r="E13" i="63"/>
  <c r="AR28" i="63"/>
  <c r="AK28" i="63"/>
  <c r="S33" i="63"/>
  <c r="AJ36" i="63"/>
  <c r="V37" i="63"/>
  <c r="Z40" i="63"/>
  <c r="D37" i="63"/>
  <c r="AJ22" i="63"/>
  <c r="E36" i="63"/>
  <c r="AO25" i="63"/>
  <c r="T41" i="63"/>
  <c r="L28" i="63"/>
  <c r="O29" i="63"/>
  <c r="BB16" i="63"/>
  <c r="AR12" i="63"/>
  <c r="AD33" i="63"/>
  <c r="Q15" i="63"/>
  <c r="G34" i="63"/>
  <c r="AK41" i="63"/>
  <c r="BB30" i="63"/>
  <c r="AB41" i="63"/>
  <c r="AG22" i="63"/>
  <c r="AJ17" i="63"/>
  <c r="AG36" i="63"/>
  <c r="AI20" i="63"/>
  <c r="BC41" i="63"/>
  <c r="AL38" i="63"/>
  <c r="H34" i="63"/>
  <c r="O18" i="63"/>
  <c r="Y23" i="63"/>
  <c r="AT23" i="63"/>
  <c r="E38" i="63"/>
  <c r="AH24" i="63"/>
  <c r="AR17" i="63"/>
  <c r="AK33" i="63"/>
  <c r="G13" i="63"/>
  <c r="P16" i="63"/>
  <c r="H21" i="63"/>
  <c r="M22" i="63"/>
  <c r="M25" i="63"/>
  <c r="S42" i="63"/>
  <c r="AR35" i="63"/>
  <c r="G21" i="63"/>
  <c r="AH35" i="63"/>
  <c r="R27" i="63"/>
  <c r="V41" i="63"/>
  <c r="AB34" i="63"/>
  <c r="D31" i="63"/>
  <c r="AW16" i="63"/>
  <c r="BB36" i="63"/>
  <c r="Q28" i="63"/>
  <c r="AI26" i="63"/>
  <c r="AX30" i="63"/>
  <c r="AN34" i="63"/>
  <c r="K14" i="63"/>
  <c r="L32" i="65" l="1"/>
  <c r="AJ39" i="63"/>
  <c r="L37" i="65"/>
  <c r="Y43" i="63"/>
  <c r="E26" i="65"/>
  <c r="K27" i="65"/>
  <c r="I47" i="65"/>
  <c r="AM32" i="63"/>
  <c r="O20" i="65"/>
  <c r="F32" i="65"/>
  <c r="L39" i="63"/>
  <c r="AE19" i="63"/>
  <c r="X19" i="63"/>
  <c r="I11" i="65"/>
  <c r="G33" i="65"/>
  <c r="AS43" i="63"/>
  <c r="F20" i="65"/>
  <c r="F43" i="63"/>
  <c r="O12" i="65"/>
  <c r="E32" i="63"/>
  <c r="K16" i="65"/>
  <c r="O19" i="65"/>
  <c r="AV32" i="63"/>
  <c r="AU32" i="63"/>
  <c r="M34" i="65"/>
  <c r="F13" i="65"/>
  <c r="N34" i="65"/>
  <c r="D25" i="65"/>
  <c r="BD26" i="63"/>
  <c r="J28" i="65"/>
  <c r="I24" i="65"/>
  <c r="BD36" i="63"/>
  <c r="D35" i="65"/>
  <c r="I37" i="65"/>
  <c r="K24" i="65"/>
  <c r="J14" i="65"/>
  <c r="AY32" i="63"/>
  <c r="K23" i="65"/>
  <c r="AE32" i="63"/>
  <c r="O33" i="65"/>
  <c r="BB19" i="63"/>
  <c r="E20" i="65"/>
  <c r="E40" i="65"/>
  <c r="L16" i="65"/>
  <c r="G29" i="65"/>
  <c r="J39" i="65"/>
  <c r="AB43" i="63"/>
  <c r="L20" i="65"/>
  <c r="Q39" i="63"/>
  <c r="I43" i="63"/>
  <c r="R43" i="63"/>
  <c r="F27" i="65"/>
  <c r="AA32" i="63"/>
  <c r="G39" i="63"/>
  <c r="O41" i="65"/>
  <c r="G27" i="65"/>
  <c r="K13" i="65"/>
  <c r="BC39" i="63"/>
  <c r="AR39" i="63"/>
  <c r="N32" i="65"/>
  <c r="F17" i="65"/>
  <c r="M36" i="65"/>
  <c r="I23" i="65"/>
  <c r="Z32" i="63"/>
  <c r="K41" i="65"/>
  <c r="L35" i="65"/>
  <c r="O30" i="65"/>
  <c r="M33" i="65"/>
  <c r="H24" i="65"/>
  <c r="AK43" i="63"/>
  <c r="K20" i="65"/>
  <c r="AI32" i="63"/>
  <c r="N19" i="63"/>
  <c r="AZ43" i="63"/>
  <c r="P39" i="65"/>
  <c r="J41" i="65"/>
  <c r="D27" i="65"/>
  <c r="BD28" i="63"/>
  <c r="P14" i="65"/>
  <c r="AP39" i="63"/>
  <c r="AJ43" i="63"/>
  <c r="L39" i="65"/>
  <c r="J39" i="63"/>
  <c r="O15" i="65"/>
  <c r="L41" i="65"/>
  <c r="F24" i="65"/>
  <c r="N27" i="65"/>
  <c r="Z19" i="63"/>
  <c r="O22" i="65"/>
  <c r="M15" i="65"/>
  <c r="AK32" i="63"/>
  <c r="M27" i="65"/>
  <c r="O32" i="63"/>
  <c r="AG19" i="63"/>
  <c r="AT39" i="63"/>
  <c r="N30" i="65"/>
  <c r="P16" i="65"/>
  <c r="Y19" i="63"/>
  <c r="AF39" i="63"/>
  <c r="K32" i="65"/>
  <c r="K43" i="63"/>
  <c r="AI19" i="63"/>
  <c r="AP43" i="63"/>
  <c r="G14" i="65"/>
  <c r="P26" i="65"/>
  <c r="AC19" i="63"/>
  <c r="F29" i="65"/>
  <c r="N29" i="65"/>
  <c r="K36" i="65"/>
  <c r="F30" i="65"/>
  <c r="M26" i="65"/>
  <c r="P45" i="65"/>
  <c r="M29" i="65"/>
  <c r="J32" i="63"/>
  <c r="F26" i="65"/>
  <c r="M14" i="65"/>
  <c r="I21" i="65"/>
  <c r="O28" i="65"/>
  <c r="G30" i="65"/>
  <c r="AO39" i="63"/>
  <c r="L17" i="65"/>
  <c r="K40" i="65"/>
  <c r="AT43" i="63"/>
  <c r="G16" i="65"/>
  <c r="AO32" i="63"/>
  <c r="AG32" i="63"/>
  <c r="AG39" i="63"/>
  <c r="AE39" i="63"/>
  <c r="O13" i="65"/>
  <c r="N39" i="63"/>
  <c r="AQ39" i="63"/>
  <c r="BD31" i="63"/>
  <c r="D30" i="65"/>
  <c r="E33" i="65"/>
  <c r="G36" i="65"/>
  <c r="I35" i="65"/>
  <c r="O17" i="65"/>
  <c r="M40" i="65"/>
  <c r="P20" i="65"/>
  <c r="AY19" i="63"/>
  <c r="J15" i="65"/>
  <c r="L14" i="65"/>
  <c r="S43" i="63"/>
  <c r="BD34" i="63"/>
  <c r="D33" i="65"/>
  <c r="E29" i="65"/>
  <c r="F39" i="63"/>
  <c r="BD33" i="63"/>
  <c r="D39" i="63"/>
  <c r="D32" i="65"/>
  <c r="K14" i="65"/>
  <c r="I22" i="65"/>
  <c r="AE43" i="63"/>
  <c r="AQ43" i="63"/>
  <c r="P13" i="65"/>
  <c r="H26" i="65"/>
  <c r="AT32" i="63"/>
  <c r="E11" i="65"/>
  <c r="H19" i="63"/>
  <c r="AN39" i="63"/>
  <c r="M32" i="65"/>
  <c r="BC19" i="63"/>
  <c r="G34" i="65"/>
  <c r="G28" i="65"/>
  <c r="E34" i="65"/>
  <c r="L21" i="65"/>
  <c r="AA39" i="63"/>
  <c r="K37" i="65"/>
  <c r="D12" i="65"/>
  <c r="BD13" i="63"/>
  <c r="J17" i="65"/>
  <c r="I17" i="65"/>
  <c r="P37" i="65"/>
  <c r="L25" i="65"/>
  <c r="D41" i="65"/>
  <c r="BD42" i="63"/>
  <c r="D37" i="65"/>
  <c r="BD38" i="63"/>
  <c r="BD16" i="63"/>
  <c r="D15" i="65"/>
  <c r="J26" i="65"/>
  <c r="I26" i="65"/>
  <c r="F23" i="65"/>
  <c r="N13" i="65"/>
  <c r="O32" i="65"/>
  <c r="AV39" i="63"/>
  <c r="D9" i="65"/>
  <c r="H6" i="65" s="1"/>
  <c r="K25" i="65"/>
  <c r="BC32" i="63"/>
  <c r="J20" i="65"/>
  <c r="E24" i="65"/>
  <c r="F19" i="63"/>
  <c r="N11" i="65"/>
  <c r="AR19" i="63"/>
  <c r="AX32" i="63"/>
  <c r="E21" i="65"/>
  <c r="H15" i="65"/>
  <c r="M19" i="65"/>
  <c r="AN32" i="63"/>
  <c r="P21" i="65"/>
  <c r="E12" i="65"/>
  <c r="H21" i="65"/>
  <c r="P30" i="65"/>
  <c r="N40" i="65"/>
  <c r="N14" i="65"/>
  <c r="L32" i="63"/>
  <c r="F19" i="65"/>
  <c r="I32" i="63"/>
  <c r="BA39" i="63"/>
  <c r="M43" i="63"/>
  <c r="J35" i="65"/>
  <c r="F36" i="65"/>
  <c r="H22" i="65"/>
  <c r="N26" i="65"/>
  <c r="F33" i="65"/>
  <c r="F37" i="65"/>
  <c r="Y32" i="63"/>
  <c r="J12" i="65"/>
  <c r="W32" i="63"/>
  <c r="J13" i="65"/>
  <c r="K29" i="65"/>
  <c r="H17" i="65"/>
  <c r="AJ19" i="63"/>
  <c r="L11" i="65"/>
  <c r="AA43" i="63"/>
  <c r="AR43" i="63"/>
  <c r="N39" i="65"/>
  <c r="M20" i="65"/>
  <c r="P35" i="65"/>
  <c r="O16" i="65"/>
  <c r="N37" i="65"/>
  <c r="M12" i="65"/>
  <c r="L15" i="65"/>
  <c r="BB43" i="63"/>
  <c r="AG43" i="63"/>
  <c r="P12" i="65"/>
  <c r="F41" i="65"/>
  <c r="M35" i="65"/>
  <c r="G13" i="65"/>
  <c r="J36" i="65"/>
  <c r="AL43" i="63"/>
  <c r="H39" i="65"/>
  <c r="T43" i="63"/>
  <c r="AX39" i="63"/>
  <c r="N20" i="65"/>
  <c r="O34" i="65"/>
  <c r="AM43" i="63"/>
  <c r="P29" i="65"/>
  <c r="L36" i="65"/>
  <c r="K35" i="65"/>
  <c r="AY39" i="63"/>
  <c r="AC39" i="63"/>
  <c r="F34" i="65"/>
  <c r="O11" i="65"/>
  <c r="AV19" i="63"/>
  <c r="U39" i="63"/>
  <c r="E25" i="65"/>
  <c r="P17" i="65"/>
  <c r="N33" i="65"/>
  <c r="N35" i="65"/>
  <c r="O27" i="65"/>
  <c r="V39" i="63"/>
  <c r="J11" i="65"/>
  <c r="AB19" i="63"/>
  <c r="Z43" i="63"/>
  <c r="G39" i="65"/>
  <c r="P43" i="63"/>
  <c r="O24" i="65"/>
  <c r="M25" i="65"/>
  <c r="D22" i="65"/>
  <c r="BD23" i="63"/>
  <c r="I41" i="65"/>
  <c r="BB39" i="63"/>
  <c r="AW32" i="63"/>
  <c r="M19" i="63"/>
  <c r="BD18" i="63"/>
  <c r="D17" i="65"/>
  <c r="G43" i="63"/>
  <c r="H16" i="65"/>
  <c r="T32" i="63"/>
  <c r="H19" i="65"/>
  <c r="AW43" i="63"/>
  <c r="AS39" i="63"/>
  <c r="P40" i="65"/>
  <c r="AP32" i="63"/>
  <c r="N16" i="65"/>
  <c r="L24" i="65"/>
  <c r="M23" i="65"/>
  <c r="M24" i="65"/>
  <c r="J25" i="65"/>
  <c r="L27" i="65"/>
  <c r="I25" i="65"/>
  <c r="N12" i="65"/>
  <c r="AS19" i="63"/>
  <c r="X32" i="63"/>
  <c r="I19" i="65"/>
  <c r="P15" i="65"/>
  <c r="BC43" i="63"/>
  <c r="N23" i="65"/>
  <c r="AH43" i="63"/>
  <c r="AP19" i="63"/>
  <c r="AC43" i="63"/>
  <c r="H40" i="65"/>
  <c r="E27" i="65"/>
  <c r="G37" i="65"/>
  <c r="AD43" i="63"/>
  <c r="L19" i="63"/>
  <c r="F11" i="65"/>
  <c r="L22" i="65"/>
  <c r="H13" i="65"/>
  <c r="W43" i="63"/>
  <c r="L29" i="65"/>
  <c r="L26" i="65"/>
  <c r="BA32" i="63"/>
  <c r="O39" i="63"/>
  <c r="Y39" i="63"/>
  <c r="F14" i="65"/>
  <c r="K39" i="63"/>
  <c r="N15" i="65"/>
  <c r="H39" i="63"/>
  <c r="E32" i="65"/>
  <c r="N41" i="65"/>
  <c r="P39" i="63"/>
  <c r="G32" i="65"/>
  <c r="AH32" i="63"/>
  <c r="F22" i="65"/>
  <c r="K26" i="65"/>
  <c r="U19" i="63"/>
  <c r="K28" i="65"/>
  <c r="L34" i="65"/>
  <c r="BD25" i="63"/>
  <c r="D24" i="65"/>
  <c r="AQ32" i="63"/>
  <c r="I20" i="65"/>
  <c r="G41" i="65"/>
  <c r="AH19" i="63"/>
  <c r="E19" i="65"/>
  <c r="H32" i="63"/>
  <c r="AF43" i="63"/>
  <c r="K39" i="65"/>
  <c r="M21" i="65"/>
  <c r="AL19" i="63"/>
  <c r="G12" i="65"/>
  <c r="I16" i="65"/>
  <c r="S19" i="63"/>
  <c r="I13" i="65"/>
  <c r="H34" i="65"/>
  <c r="P32" i="63"/>
  <c r="G19" i="65"/>
  <c r="G32" i="63"/>
  <c r="G44" i="63" s="1"/>
  <c r="V32" i="63"/>
  <c r="J16" i="65"/>
  <c r="I27" i="65"/>
  <c r="I28" i="65"/>
  <c r="BA43" i="63"/>
  <c r="J34" i="65"/>
  <c r="M17" i="65"/>
  <c r="R32" i="63"/>
  <c r="K12" i="65"/>
  <c r="M16" i="65"/>
  <c r="L30" i="65"/>
  <c r="O26" i="65"/>
  <c r="P36" i="65"/>
  <c r="J19" i="63"/>
  <c r="R39" i="63"/>
  <c r="F21" i="65"/>
  <c r="N28" i="65"/>
  <c r="AQ19" i="63"/>
  <c r="F39" i="65"/>
  <c r="L43" i="63"/>
  <c r="H20" i="65"/>
  <c r="P34" i="65"/>
  <c r="BD35" i="63"/>
  <c r="D34" i="65"/>
  <c r="D38" i="65" s="1"/>
  <c r="AS32" i="63"/>
  <c r="D13" i="65"/>
  <c r="BD14" i="63"/>
  <c r="V19" i="63"/>
  <c r="H32" i="65"/>
  <c r="T39" i="63"/>
  <c r="J40" i="65"/>
  <c r="E23" i="65"/>
  <c r="L33" i="65"/>
  <c r="G22" i="65"/>
  <c r="F40" i="65"/>
  <c r="I39" i="63"/>
  <c r="M37" i="65"/>
  <c r="P19" i="63"/>
  <c r="G11" i="65"/>
  <c r="E17" i="65"/>
  <c r="F12" i="65"/>
  <c r="BD17" i="63"/>
  <c r="D16" i="65"/>
  <c r="M41" i="65"/>
  <c r="E13" i="65"/>
  <c r="D36" i="65"/>
  <c r="BD37" i="63"/>
  <c r="H23" i="65"/>
  <c r="I29" i="65"/>
  <c r="AX43" i="63"/>
  <c r="K33" i="65"/>
  <c r="O25" i="65"/>
  <c r="X43" i="63"/>
  <c r="I39" i="65"/>
  <c r="O19" i="63"/>
  <c r="J23" i="65"/>
  <c r="K22" i="65"/>
  <c r="M39" i="65"/>
  <c r="AN43" i="63"/>
  <c r="X39" i="63"/>
  <c r="I32" i="65"/>
  <c r="BD27" i="63"/>
  <c r="D26" i="65"/>
  <c r="Q43" i="63"/>
  <c r="O36" i="65"/>
  <c r="BD15" i="63"/>
  <c r="D14" i="65"/>
  <c r="K30" i="65"/>
  <c r="G24" i="65"/>
  <c r="AU39" i="63"/>
  <c r="I40" i="65"/>
  <c r="K34" i="65"/>
  <c r="N43" i="63"/>
  <c r="N22" i="65"/>
  <c r="AO19" i="63"/>
  <c r="AI43" i="63"/>
  <c r="N24" i="65"/>
  <c r="AM19" i="63"/>
  <c r="AT19" i="63"/>
  <c r="P25" i="65"/>
  <c r="H33" i="65"/>
  <c r="E15" i="65"/>
  <c r="AC32" i="63"/>
  <c r="I45" i="65"/>
  <c r="V43" i="63"/>
  <c r="I34" i="65"/>
  <c r="S39" i="63"/>
  <c r="J19" i="65"/>
  <c r="AB32" i="63"/>
  <c r="F32" i="63"/>
  <c r="F44" i="63" s="1"/>
  <c r="I36" i="65"/>
  <c r="AW19" i="63"/>
  <c r="J27" i="65"/>
  <c r="J24" i="65"/>
  <c r="M39" i="63"/>
  <c r="E22" i="65"/>
  <c r="BD24" i="63"/>
  <c r="D23" i="65"/>
  <c r="G26" i="65"/>
  <c r="O21" i="65"/>
  <c r="AK19" i="63"/>
  <c r="J29" i="65"/>
  <c r="E37" i="65"/>
  <c r="Q19" i="63"/>
  <c r="K21" i="65"/>
  <c r="O45" i="65"/>
  <c r="AY43" i="63"/>
  <c r="AY44" i="63" s="1"/>
  <c r="I33" i="65"/>
  <c r="H36" i="65"/>
  <c r="H11" i="65"/>
  <c r="T19" i="63"/>
  <c r="AD39" i="63"/>
  <c r="F16" i="65"/>
  <c r="L19" i="65"/>
  <c r="AJ32" i="63"/>
  <c r="AJ44" i="63" s="1"/>
  <c r="I12" i="65"/>
  <c r="AU43" i="63"/>
  <c r="D11" i="65"/>
  <c r="D19" i="63"/>
  <c r="BD12" i="63"/>
  <c r="BD29" i="63"/>
  <c r="D28" i="65"/>
  <c r="H43" i="63"/>
  <c r="E39" i="65"/>
  <c r="M30" i="65"/>
  <c r="I19" i="63"/>
  <c r="F35" i="65"/>
  <c r="AB39" i="63"/>
  <c r="J32" i="65"/>
  <c r="AM39" i="63"/>
  <c r="G19" i="63"/>
  <c r="J43" i="63"/>
  <c r="AI39" i="63"/>
  <c r="AR32" i="63"/>
  <c r="N19" i="65"/>
  <c r="AD32" i="63"/>
  <c r="W39" i="63"/>
  <c r="N32" i="63"/>
  <c r="L40" i="65"/>
  <c r="M22" i="65"/>
  <c r="H28" i="65"/>
  <c r="O40" i="65"/>
  <c r="AO43" i="63"/>
  <c r="O29" i="65"/>
  <c r="E41" i="65"/>
  <c r="E42" i="65" s="1"/>
  <c r="H12" i="65"/>
  <c r="G15" i="65"/>
  <c r="O43" i="63"/>
  <c r="P33" i="65"/>
  <c r="H41" i="65"/>
  <c r="P23" i="65"/>
  <c r="Z39" i="63"/>
  <c r="N17" i="65"/>
  <c r="AU19" i="63"/>
  <c r="AA19" i="63"/>
  <c r="D32" i="63"/>
  <c r="D19" i="65"/>
  <c r="BD20" i="63"/>
  <c r="E30" i="65"/>
  <c r="L12" i="65"/>
  <c r="O39" i="65"/>
  <c r="AV43" i="63"/>
  <c r="N21" i="65"/>
  <c r="G21" i="65"/>
  <c r="H37" i="65"/>
  <c r="P27" i="65"/>
  <c r="M13" i="65"/>
  <c r="H30" i="65"/>
  <c r="L13" i="65"/>
  <c r="I30" i="65"/>
  <c r="BD21" i="63"/>
  <c r="D20" i="65"/>
  <c r="AX19" i="63"/>
  <c r="AZ19" i="63"/>
  <c r="P11" i="65"/>
  <c r="AH39" i="63"/>
  <c r="G40" i="65"/>
  <c r="BB32" i="63"/>
  <c r="O37" i="65"/>
  <c r="G25" i="65"/>
  <c r="H35" i="65"/>
  <c r="J37" i="65"/>
  <c r="O35" i="65"/>
  <c r="E43" i="63"/>
  <c r="D39" i="65"/>
  <c r="BD40" i="63"/>
  <c r="E35" i="65"/>
  <c r="AN19" i="63"/>
  <c r="M11" i="65"/>
  <c r="J21" i="65"/>
  <c r="E28" i="65"/>
  <c r="H25" i="65"/>
  <c r="I14" i="65"/>
  <c r="U32" i="63"/>
  <c r="AK39" i="63"/>
  <c r="Q32" i="63"/>
  <c r="M32" i="63"/>
  <c r="L28" i="65"/>
  <c r="M28" i="65"/>
  <c r="G17" i="65"/>
  <c r="R19" i="63"/>
  <c r="BD46" i="63"/>
  <c r="D45" i="65"/>
  <c r="E36" i="65"/>
  <c r="W19" i="63"/>
  <c r="H29" i="65"/>
  <c r="N25" i="65"/>
  <c r="J30" i="65"/>
  <c r="H27" i="65"/>
  <c r="J33" i="65"/>
  <c r="E19" i="63"/>
  <c r="D47" i="65"/>
  <c r="BD48" i="63"/>
  <c r="G23" i="65"/>
  <c r="O14" i="65"/>
  <c r="G35" i="65"/>
  <c r="BD41" i="63"/>
  <c r="D40" i="65"/>
  <c r="D43" i="63"/>
  <c r="P28" i="65"/>
  <c r="L23" i="65"/>
  <c r="P24" i="65"/>
  <c r="AD19" i="63"/>
  <c r="BD30" i="63"/>
  <c r="D29" i="65"/>
  <c r="N36" i="65"/>
  <c r="O23" i="65"/>
  <c r="P22" i="65"/>
  <c r="F25" i="65"/>
  <c r="K15" i="65"/>
  <c r="E39" i="63"/>
  <c r="I15" i="65"/>
  <c r="K17" i="65"/>
  <c r="S32" i="63"/>
  <c r="BD22" i="63"/>
  <c r="D21" i="65"/>
  <c r="G20" i="65"/>
  <c r="H14" i="65"/>
  <c r="BA19" i="63"/>
  <c r="P19" i="65"/>
  <c r="AZ32" i="63"/>
  <c r="F15" i="65"/>
  <c r="AL32" i="63"/>
  <c r="P41" i="65"/>
  <c r="P42" i="65" s="1"/>
  <c r="K32" i="63"/>
  <c r="AW39" i="63"/>
  <c r="AL39" i="63"/>
  <c r="K19" i="65"/>
  <c r="AF32" i="63"/>
  <c r="AF44" i="63" s="1"/>
  <c r="E16" i="65"/>
  <c r="AZ39" i="63"/>
  <c r="P32" i="65"/>
  <c r="J22" i="65"/>
  <c r="E14" i="65"/>
  <c r="K19" i="63"/>
  <c r="F28" i="65"/>
  <c r="U43" i="63"/>
  <c r="AF19" i="63"/>
  <c r="K11" i="65"/>
  <c r="W93" i="66"/>
  <c r="Y92" i="66"/>
  <c r="G85" i="67"/>
  <c r="D1" i="35"/>
  <c r="D8" i="63"/>
  <c r="E10" i="68"/>
  <c r="E10" i="63"/>
  <c r="D8" i="68"/>
  <c r="L38" i="65" l="1"/>
  <c r="BB44" i="63"/>
  <c r="AZ44" i="63"/>
  <c r="AL44" i="63"/>
  <c r="AQ44" i="63"/>
  <c r="AX44" i="63"/>
  <c r="T44" i="63"/>
  <c r="N42" i="65"/>
  <c r="O44" i="63"/>
  <c r="O42" i="65"/>
  <c r="H38" i="65"/>
  <c r="V44" i="63"/>
  <c r="Q26" i="65"/>
  <c r="H42" i="65"/>
  <c r="X44" i="63"/>
  <c r="F31" i="65"/>
  <c r="Q25" i="65"/>
  <c r="L18" i="65"/>
  <c r="K38" i="65"/>
  <c r="R44" i="63"/>
  <c r="AC44" i="63"/>
  <c r="M38" i="65"/>
  <c r="L44" i="63"/>
  <c r="BD32" i="63"/>
  <c r="BE21" i="63" s="1"/>
  <c r="M44" i="63"/>
  <c r="Q16" i="65"/>
  <c r="Q40" i="65"/>
  <c r="U44" i="63"/>
  <c r="N44" i="63"/>
  <c r="Q28" i="65"/>
  <c r="Q23" i="65"/>
  <c r="M42" i="65"/>
  <c r="Q13" i="65"/>
  <c r="H44" i="63"/>
  <c r="M31" i="65"/>
  <c r="Q37" i="65"/>
  <c r="I44" i="63"/>
  <c r="N18" i="65"/>
  <c r="Q35" i="65"/>
  <c r="AO44" i="63"/>
  <c r="AP44" i="63"/>
  <c r="AI44" i="63"/>
  <c r="Z44" i="63"/>
  <c r="AU44" i="63"/>
  <c r="AS44" i="63"/>
  <c r="AA44" i="63"/>
  <c r="AT44" i="63"/>
  <c r="P18" i="65"/>
  <c r="G38" i="65"/>
  <c r="O18" i="65"/>
  <c r="AK44" i="63"/>
  <c r="J42" i="65"/>
  <c r="Q17" i="65"/>
  <c r="AW44" i="63"/>
  <c r="K42" i="65"/>
  <c r="Q44" i="63"/>
  <c r="BD43" i="63"/>
  <c r="BE41" i="63" s="1"/>
  <c r="Q12" i="65"/>
  <c r="K18" i="65"/>
  <c r="Q41" i="65"/>
  <c r="K31" i="65"/>
  <c r="AD44" i="63"/>
  <c r="Q34" i="65"/>
  <c r="Q20" i="65"/>
  <c r="Q32" i="65"/>
  <c r="Q33" i="65"/>
  <c r="BD39" i="63"/>
  <c r="BE36" i="63" s="1"/>
  <c r="O31" i="65"/>
  <c r="E38" i="65"/>
  <c r="E44" i="63"/>
  <c r="N31" i="65"/>
  <c r="BD19" i="63"/>
  <c r="BE14" i="63" s="1"/>
  <c r="H31" i="65"/>
  <c r="D44" i="63"/>
  <c r="Q30" i="65"/>
  <c r="Q27" i="65"/>
  <c r="E18" i="65"/>
  <c r="AB44" i="63"/>
  <c r="F38" i="65"/>
  <c r="P31" i="65"/>
  <c r="Q21" i="65"/>
  <c r="Q22" i="65"/>
  <c r="AG44" i="63"/>
  <c r="I18" i="65"/>
  <c r="Q14" i="65"/>
  <c r="Q36" i="65"/>
  <c r="P44" i="63"/>
  <c r="E31" i="65"/>
  <c r="N38" i="65"/>
  <c r="AM44" i="63"/>
  <c r="Q39" i="65"/>
  <c r="I31" i="65"/>
  <c r="Q29" i="65"/>
  <c r="J18" i="65"/>
  <c r="Q19" i="65"/>
  <c r="J31" i="65"/>
  <c r="F18" i="65"/>
  <c r="G18" i="65"/>
  <c r="Q11" i="65"/>
  <c r="D31" i="65"/>
  <c r="AH44" i="63"/>
  <c r="Q15" i="65"/>
  <c r="AN44" i="63"/>
  <c r="H18" i="65"/>
  <c r="I42" i="65"/>
  <c r="K44" i="63"/>
  <c r="W44" i="63"/>
  <c r="AR44" i="63"/>
  <c r="L31" i="65"/>
  <c r="D42" i="65"/>
  <c r="AE44" i="63"/>
  <c r="I38" i="65"/>
  <c r="S44" i="63"/>
  <c r="D18" i="65"/>
  <c r="P38" i="65"/>
  <c r="Q47" i="65"/>
  <c r="BA44" i="63"/>
  <c r="G42" i="65"/>
  <c r="J44" i="63"/>
  <c r="BC44" i="63"/>
  <c r="G31" i="65"/>
  <c r="J38" i="65"/>
  <c r="Q24" i="65"/>
  <c r="AV44" i="63"/>
  <c r="M18" i="65"/>
  <c r="O38" i="65"/>
  <c r="L42" i="65"/>
  <c r="F42" i="65"/>
  <c r="Y44" i="63"/>
  <c r="BE22" i="63"/>
  <c r="D3" i="69"/>
  <c r="W94" i="66"/>
  <c r="Y93" i="66"/>
  <c r="G86" i="67"/>
  <c r="Q45" i="65"/>
  <c r="D3" i="65"/>
  <c r="H1" i="35"/>
  <c r="D9" i="35"/>
  <c r="E11" i="68"/>
  <c r="E11" i="63"/>
  <c r="BE24" i="63" l="1"/>
  <c r="BE29" i="63"/>
  <c r="BE28" i="63"/>
  <c r="BE25" i="63"/>
  <c r="BE20" i="63"/>
  <c r="BE32" i="63" s="1"/>
  <c r="BE30" i="63"/>
  <c r="BE23" i="63"/>
  <c r="BE31" i="63"/>
  <c r="BE12" i="63"/>
  <c r="BE19" i="63" s="1"/>
  <c r="BE13" i="63"/>
  <c r="BE27" i="63"/>
  <c r="BE26" i="63"/>
  <c r="BE37" i="63"/>
  <c r="O43" i="65"/>
  <c r="N43" i="65"/>
  <c r="K43" i="65"/>
  <c r="M43" i="65"/>
  <c r="E43" i="65"/>
  <c r="H43" i="65"/>
  <c r="L43" i="65"/>
  <c r="I43" i="65"/>
  <c r="P43" i="65"/>
  <c r="J43" i="65"/>
  <c r="Q38" i="65"/>
  <c r="R34" i="65" s="1"/>
  <c r="BE16" i="63"/>
  <c r="BE15" i="63"/>
  <c r="BE17" i="63"/>
  <c r="BE18" i="63"/>
  <c r="BE34" i="63"/>
  <c r="BE38" i="63"/>
  <c r="BE35" i="63"/>
  <c r="Q31" i="65"/>
  <c r="R26" i="65" s="1"/>
  <c r="BE40" i="63"/>
  <c r="BE43" i="63" s="1"/>
  <c r="BE42" i="63"/>
  <c r="Q18" i="65"/>
  <c r="R11" i="65" s="1"/>
  <c r="R18" i="65" s="1"/>
  <c r="F43" i="65"/>
  <c r="G43" i="65"/>
  <c r="BE33" i="63"/>
  <c r="BE39" i="63" s="1"/>
  <c r="BD44" i="63"/>
  <c r="BF16" i="63" s="1"/>
  <c r="Q42" i="65"/>
  <c r="R39" i="65" s="1"/>
  <c r="R42" i="65" s="1"/>
  <c r="D43" i="65"/>
  <c r="R16" i="65"/>
  <c r="BF20" i="63"/>
  <c r="W95" i="66"/>
  <c r="Y94" i="66"/>
  <c r="G87" i="67"/>
  <c r="H9" i="35"/>
  <c r="D8" i="35"/>
  <c r="C1" i="35"/>
  <c r="D1" i="36"/>
  <c r="F10" i="68"/>
  <c r="E8" i="63"/>
  <c r="F10" i="63"/>
  <c r="E8" i="68"/>
  <c r="R14" i="65" l="1"/>
  <c r="R12" i="65"/>
  <c r="R17" i="65"/>
  <c r="R13" i="65"/>
  <c r="R15" i="65"/>
  <c r="R33" i="65"/>
  <c r="BF14" i="63"/>
  <c r="R30" i="65"/>
  <c r="R37" i="65"/>
  <c r="BF17" i="63"/>
  <c r="BF32" i="63"/>
  <c r="R19" i="65"/>
  <c r="R31" i="65" s="1"/>
  <c r="BF33" i="63"/>
  <c r="R23" i="65"/>
  <c r="BF13" i="63"/>
  <c r="BF27" i="63"/>
  <c r="R32" i="65"/>
  <c r="R38" i="65" s="1"/>
  <c r="BF40" i="63"/>
  <c r="R35" i="65"/>
  <c r="R28" i="65"/>
  <c r="R20" i="65"/>
  <c r="BF36" i="63"/>
  <c r="R36" i="65"/>
  <c r="BF12" i="63"/>
  <c r="Q43" i="65"/>
  <c r="S28" i="65" s="1"/>
  <c r="BF31" i="63"/>
  <c r="BF43" i="63"/>
  <c r="BF42" i="63"/>
  <c r="R40" i="65"/>
  <c r="R41" i="65"/>
  <c r="R27" i="65"/>
  <c r="BF34" i="63"/>
  <c r="BF19" i="63"/>
  <c r="R21" i="65"/>
  <c r="BF23" i="63"/>
  <c r="BF28" i="63"/>
  <c r="BF35" i="63"/>
  <c r="BF15" i="63"/>
  <c r="R22" i="65"/>
  <c r="R29" i="65"/>
  <c r="BF29" i="63"/>
  <c r="BF37" i="63"/>
  <c r="BF25" i="63"/>
  <c r="R25" i="65"/>
  <c r="BF26" i="63"/>
  <c r="BF41" i="63"/>
  <c r="BF21" i="63"/>
  <c r="BF24" i="63"/>
  <c r="R24" i="65"/>
  <c r="BF22" i="63"/>
  <c r="BF18" i="63"/>
  <c r="BF30" i="63"/>
  <c r="BF38" i="63"/>
  <c r="BF44" i="63"/>
  <c r="BF39" i="63"/>
  <c r="S30" i="65"/>
  <c r="S18" i="65"/>
  <c r="S25" i="65"/>
  <c r="S37" i="65"/>
  <c r="S39" i="65"/>
  <c r="S41" i="65"/>
  <c r="S12" i="65"/>
  <c r="E39" i="12"/>
  <c r="E33" i="12"/>
  <c r="E24" i="12"/>
  <c r="E10" i="12"/>
  <c r="E22" i="12"/>
  <c r="E29" i="12"/>
  <c r="E27" i="12"/>
  <c r="E13" i="12"/>
  <c r="E16" i="12"/>
  <c r="E32" i="12"/>
  <c r="E40" i="12"/>
  <c r="E28" i="12"/>
  <c r="E20" i="12"/>
  <c r="E21" i="12"/>
  <c r="E35" i="12"/>
  <c r="E34" i="12"/>
  <c r="E12" i="12"/>
  <c r="E26" i="12"/>
  <c r="E15" i="12"/>
  <c r="E41" i="12"/>
  <c r="E36" i="12"/>
  <c r="E19" i="12"/>
  <c r="E23" i="12"/>
  <c r="E25" i="12"/>
  <c r="E37" i="12"/>
  <c r="E45" i="12"/>
  <c r="E14" i="12"/>
  <c r="E17" i="12"/>
  <c r="E30" i="12"/>
  <c r="E11" i="12"/>
  <c r="E47" i="12"/>
  <c r="E9" i="12"/>
  <c r="F6" i="12" s="1"/>
  <c r="E6" i="14" s="1"/>
  <c r="W96" i="66"/>
  <c r="Y95" i="66"/>
  <c r="G88" i="67"/>
  <c r="H8" i="35"/>
  <c r="L9" i="35"/>
  <c r="H1" i="36"/>
  <c r="D9" i="36"/>
  <c r="F11" i="68"/>
  <c r="F11" i="63"/>
  <c r="S11" i="65" l="1"/>
  <c r="S17" i="65"/>
  <c r="S16" i="65"/>
  <c r="S14" i="65"/>
  <c r="S29" i="65"/>
  <c r="S20" i="65"/>
  <c r="S42" i="65"/>
  <c r="S15" i="65"/>
  <c r="S13" i="65"/>
  <c r="S22" i="65"/>
  <c r="S27" i="65"/>
  <c r="S24" i="65"/>
  <c r="S40" i="65"/>
  <c r="S34" i="65"/>
  <c r="S36" i="65"/>
  <c r="S19" i="65"/>
  <c r="S38" i="65"/>
  <c r="S35" i="65"/>
  <c r="S33" i="65"/>
  <c r="S26" i="65"/>
  <c r="S23" i="65"/>
  <c r="S43" i="65"/>
  <c r="S21" i="65"/>
  <c r="S32" i="65"/>
  <c r="S31" i="65"/>
  <c r="E18" i="12"/>
  <c r="E42" i="12"/>
  <c r="E31" i="12"/>
  <c r="E38" i="12"/>
  <c r="W97" i="66"/>
  <c r="Y96" i="66"/>
  <c r="G89" i="67"/>
  <c r="D1" i="37"/>
  <c r="C1" i="36"/>
  <c r="L8" i="35"/>
  <c r="P9" i="35"/>
  <c r="D8" i="36"/>
  <c r="H9" i="36"/>
  <c r="F8" i="68"/>
  <c r="F8" i="63"/>
  <c r="G10" i="63"/>
  <c r="G10" i="68"/>
  <c r="F45" i="12" l="1"/>
  <c r="F32" i="12"/>
  <c r="F36" i="12"/>
  <c r="F25" i="12"/>
  <c r="F20" i="12"/>
  <c r="F28" i="12"/>
  <c r="F17" i="12"/>
  <c r="F15" i="12"/>
  <c r="F39" i="12"/>
  <c r="F37" i="12"/>
  <c r="F35" i="12"/>
  <c r="F23" i="12"/>
  <c r="F27" i="12"/>
  <c r="F29" i="12"/>
  <c r="F13" i="12"/>
  <c r="F40" i="12"/>
  <c r="F33" i="12"/>
  <c r="F19" i="12"/>
  <c r="F26" i="12"/>
  <c r="F24" i="12"/>
  <c r="F11" i="12"/>
  <c r="F14" i="12"/>
  <c r="F47" i="12"/>
  <c r="F41" i="12"/>
  <c r="F34" i="12"/>
  <c r="F30" i="12"/>
  <c r="F21" i="12"/>
  <c r="F22" i="12"/>
  <c r="F12" i="12"/>
  <c r="F16" i="12"/>
  <c r="F10" i="12"/>
  <c r="F9" i="12"/>
  <c r="E43" i="12"/>
  <c r="W98" i="66"/>
  <c r="Y97" i="66"/>
  <c r="G90" i="67"/>
  <c r="L9" i="36"/>
  <c r="H8" i="36"/>
  <c r="P8" i="35"/>
  <c r="T9" i="35"/>
  <c r="D9" i="37"/>
  <c r="H1" i="37"/>
  <c r="G11" i="68"/>
  <c r="G11" i="63"/>
  <c r="F31" i="12" l="1"/>
  <c r="F18" i="12"/>
  <c r="F38" i="12"/>
  <c r="F42" i="12"/>
  <c r="D10" i="69"/>
  <c r="D10" i="65"/>
  <c r="W99" i="66"/>
  <c r="Y98" i="66"/>
  <c r="G91" i="67"/>
  <c r="L8" i="36"/>
  <c r="P9" i="36"/>
  <c r="C1" i="37"/>
  <c r="D1" i="38"/>
  <c r="T8" i="35"/>
  <c r="X9" i="35"/>
  <c r="H9" i="37"/>
  <c r="D8" i="37"/>
  <c r="G8" i="68"/>
  <c r="H10" i="68"/>
  <c r="H10" i="63"/>
  <c r="G8" i="63"/>
  <c r="G39" i="12" l="1"/>
  <c r="G34" i="12"/>
  <c r="G24" i="12"/>
  <c r="G25" i="12"/>
  <c r="G19" i="12"/>
  <c r="G14" i="12"/>
  <c r="G17" i="12"/>
  <c r="G47" i="12"/>
  <c r="G40" i="12"/>
  <c r="G36" i="12"/>
  <c r="G26" i="12"/>
  <c r="G30" i="12"/>
  <c r="G28" i="12"/>
  <c r="G12" i="12"/>
  <c r="G11" i="12"/>
  <c r="G45" i="12"/>
  <c r="G33" i="12"/>
  <c r="G32" i="12"/>
  <c r="G22" i="12"/>
  <c r="G20" i="12"/>
  <c r="G27" i="12"/>
  <c r="G13" i="12"/>
  <c r="G15" i="12"/>
  <c r="G41" i="12"/>
  <c r="G37" i="12"/>
  <c r="G35" i="12"/>
  <c r="G23" i="12"/>
  <c r="G29" i="12"/>
  <c r="G21" i="12"/>
  <c r="G16" i="12"/>
  <c r="F43" i="12"/>
  <c r="G10" i="12"/>
  <c r="G9" i="12"/>
  <c r="D8" i="69"/>
  <c r="E9" i="69"/>
  <c r="W100" i="66"/>
  <c r="Y99" i="66"/>
  <c r="G92" i="67"/>
  <c r="E9" i="65"/>
  <c r="D8" i="65"/>
  <c r="H8" i="37"/>
  <c r="L9" i="37"/>
  <c r="X8" i="35"/>
  <c r="AB9" i="35"/>
  <c r="AB8" i="35" s="1"/>
  <c r="T9" i="36"/>
  <c r="P8" i="36"/>
  <c r="H1" i="38"/>
  <c r="D9" i="38"/>
  <c r="H11" i="68"/>
  <c r="H11" i="63"/>
  <c r="G42" i="12" l="1"/>
  <c r="G31" i="12"/>
  <c r="G38" i="12"/>
  <c r="G18" i="12"/>
  <c r="W101" i="66"/>
  <c r="Y100" i="66"/>
  <c r="G93" i="67"/>
  <c r="D8" i="38"/>
  <c r="H9" i="38"/>
  <c r="L8" i="37"/>
  <c r="P9" i="37"/>
  <c r="C1" i="38"/>
  <c r="D1" i="39"/>
  <c r="T8" i="36"/>
  <c r="X9" i="36"/>
  <c r="I10" i="63"/>
  <c r="H8" i="63"/>
  <c r="H8" i="68"/>
  <c r="I10" i="68"/>
  <c r="H25" i="12" l="1"/>
  <c r="K25" i="12" s="1"/>
  <c r="H16" i="12"/>
  <c r="K16" i="12" s="1"/>
  <c r="H40" i="12"/>
  <c r="K40" i="12" s="1"/>
  <c r="H33" i="12"/>
  <c r="K33" i="12" s="1"/>
  <c r="H24" i="12"/>
  <c r="K24" i="12" s="1"/>
  <c r="H21" i="12"/>
  <c r="K21" i="12" s="1"/>
  <c r="H27" i="12"/>
  <c r="K27" i="12" s="1"/>
  <c r="H13" i="12"/>
  <c r="K13" i="12" s="1"/>
  <c r="H14" i="12"/>
  <c r="K14" i="12" s="1"/>
  <c r="H47" i="12"/>
  <c r="K47" i="12" s="1"/>
  <c r="H41" i="12"/>
  <c r="K41" i="12" s="1"/>
  <c r="H32" i="12"/>
  <c r="H19" i="12"/>
  <c r="H28" i="12"/>
  <c r="K28" i="12" s="1"/>
  <c r="H11" i="12"/>
  <c r="H26" i="12"/>
  <c r="K26" i="12" s="1"/>
  <c r="H15" i="12"/>
  <c r="K15" i="12" s="1"/>
  <c r="H45" i="12"/>
  <c r="K45" i="12" s="1"/>
  <c r="H35" i="12"/>
  <c r="K35" i="12" s="1"/>
  <c r="H36" i="12"/>
  <c r="K36" i="12" s="1"/>
  <c r="H20" i="12"/>
  <c r="K20" i="12" s="1"/>
  <c r="H22" i="12"/>
  <c r="K22" i="12" s="1"/>
  <c r="H23" i="12"/>
  <c r="K23" i="12" s="1"/>
  <c r="H12" i="12"/>
  <c r="K12" i="12" s="1"/>
  <c r="H17" i="12"/>
  <c r="K17" i="12" s="1"/>
  <c r="H39" i="12"/>
  <c r="H37" i="12"/>
  <c r="K37" i="12" s="1"/>
  <c r="H34" i="12"/>
  <c r="K34" i="12" s="1"/>
  <c r="H29" i="12"/>
  <c r="K29" i="12" s="1"/>
  <c r="H30" i="12"/>
  <c r="K30" i="12" s="1"/>
  <c r="H9" i="12"/>
  <c r="H10" i="12"/>
  <c r="H6" i="12" s="1"/>
  <c r="G6" i="14" s="1"/>
  <c r="G43" i="12"/>
  <c r="W102" i="66"/>
  <c r="Y101" i="66"/>
  <c r="G94" i="67"/>
  <c r="X8" i="36"/>
  <c r="AB9" i="36"/>
  <c r="AB8" i="36" s="1"/>
  <c r="D9" i="39"/>
  <c r="H1" i="39"/>
  <c r="P8" i="37"/>
  <c r="T9" i="37"/>
  <c r="L9" i="38"/>
  <c r="H8" i="38"/>
  <c r="I11" i="68"/>
  <c r="I11" i="63"/>
  <c r="H42" i="12" l="1"/>
  <c r="K42" i="12" s="1"/>
  <c r="K39" i="12"/>
  <c r="H18" i="12"/>
  <c r="K18" i="12" s="1"/>
  <c r="K11" i="12"/>
  <c r="H38" i="12"/>
  <c r="K38" i="12" s="1"/>
  <c r="K32" i="12"/>
  <c r="H31" i="12"/>
  <c r="K19" i="12"/>
  <c r="W103" i="66"/>
  <c r="Y102" i="66"/>
  <c r="G95" i="67"/>
  <c r="L8" i="38"/>
  <c r="P9" i="38"/>
  <c r="C1" i="39"/>
  <c r="D1" i="40"/>
  <c r="T8" i="37"/>
  <c r="X9" i="37"/>
  <c r="D8" i="39"/>
  <c r="H9" i="39"/>
  <c r="J10" i="68"/>
  <c r="I8" i="68"/>
  <c r="I8" i="63"/>
  <c r="J10" i="63"/>
  <c r="L32" i="12" l="1"/>
  <c r="L39" i="12"/>
  <c r="H43" i="12"/>
  <c r="K31" i="12"/>
  <c r="L11" i="12"/>
  <c r="L14" i="12"/>
  <c r="L12" i="12"/>
  <c r="L16" i="12"/>
  <c r="L13" i="12"/>
  <c r="L15" i="12"/>
  <c r="L17" i="12"/>
  <c r="L37" i="12"/>
  <c r="L34" i="12"/>
  <c r="L35" i="12"/>
  <c r="L36" i="12"/>
  <c r="L33" i="12"/>
  <c r="L41" i="12"/>
  <c r="L40" i="12"/>
  <c r="W104" i="66"/>
  <c r="Y103" i="66"/>
  <c r="G96" i="67"/>
  <c r="H8" i="39"/>
  <c r="L9" i="39"/>
  <c r="D9" i="40"/>
  <c r="H1" i="40"/>
  <c r="X8" i="37"/>
  <c r="AB9" i="37"/>
  <c r="AB8" i="37" s="1"/>
  <c r="T9" i="38"/>
  <c r="P8" i="38"/>
  <c r="J11" i="68"/>
  <c r="J11" i="63"/>
  <c r="L42" i="12" l="1"/>
  <c r="L38" i="12"/>
  <c r="L18" i="12"/>
  <c r="L20" i="12"/>
  <c r="L26" i="12"/>
  <c r="L29" i="12"/>
  <c r="L30" i="12"/>
  <c r="I19" i="14" s="1"/>
  <c r="L27" i="12"/>
  <c r="I17" i="14" s="1"/>
  <c r="L19" i="12"/>
  <c r="L21" i="12"/>
  <c r="L24" i="12"/>
  <c r="K43" i="12"/>
  <c r="M31" i="12" s="1"/>
  <c r="I33" i="14" s="1"/>
  <c r="L22" i="12"/>
  <c r="L25" i="12"/>
  <c r="L28" i="12"/>
  <c r="L23" i="12"/>
  <c r="W105" i="66"/>
  <c r="Y104" i="66"/>
  <c r="G97" i="67"/>
  <c r="D1" i="41"/>
  <c r="C1" i="40"/>
  <c r="T8" i="38"/>
  <c r="X9" i="38"/>
  <c r="H9" i="40"/>
  <c r="D8" i="40"/>
  <c r="L8" i="39"/>
  <c r="P9" i="39"/>
  <c r="J8" i="63"/>
  <c r="K10" i="68"/>
  <c r="J8" i="68"/>
  <c r="K10" i="63"/>
  <c r="I16" i="14" l="1"/>
  <c r="I14" i="14"/>
  <c r="I15" i="14"/>
  <c r="I18" i="14"/>
  <c r="L31" i="12"/>
  <c r="I13" i="14"/>
  <c r="M43" i="12"/>
  <c r="M13" i="12"/>
  <c r="M35" i="12"/>
  <c r="M36" i="12"/>
  <c r="M26" i="12"/>
  <c r="M28" i="12"/>
  <c r="M29" i="12"/>
  <c r="M18" i="12"/>
  <c r="M19" i="12"/>
  <c r="M23" i="12"/>
  <c r="M14" i="12"/>
  <c r="M41" i="12"/>
  <c r="M21" i="12"/>
  <c r="M27" i="12"/>
  <c r="M30" i="12"/>
  <c r="M32" i="12"/>
  <c r="M20" i="12"/>
  <c r="M40" i="12"/>
  <c r="M16" i="12"/>
  <c r="M15" i="12"/>
  <c r="M11" i="12"/>
  <c r="M12" i="12"/>
  <c r="M33" i="12"/>
  <c r="M17" i="12"/>
  <c r="M22" i="12"/>
  <c r="M34" i="12"/>
  <c r="M37" i="12"/>
  <c r="M38" i="12"/>
  <c r="I34" i="14" s="1"/>
  <c r="M39" i="12"/>
  <c r="M42" i="12"/>
  <c r="I35" i="14" s="1"/>
  <c r="M24" i="12"/>
  <c r="M25" i="12"/>
  <c r="W106" i="66"/>
  <c r="Y105" i="66"/>
  <c r="G98" i="67"/>
  <c r="P8" i="39"/>
  <c r="T9" i="39"/>
  <c r="X8" i="38"/>
  <c r="AB9" i="38"/>
  <c r="AB8" i="38" s="1"/>
  <c r="L9" i="40"/>
  <c r="H8" i="40"/>
  <c r="D9" i="41"/>
  <c r="H1" i="41"/>
  <c r="K11" i="63"/>
  <c r="K11" i="68"/>
  <c r="E10" i="69" l="1"/>
  <c r="E10" i="65"/>
  <c r="W107" i="66"/>
  <c r="Y106" i="66"/>
  <c r="G99" i="67"/>
  <c r="D8" i="41"/>
  <c r="H9" i="41"/>
  <c r="D1" i="42"/>
  <c r="C1" i="41"/>
  <c r="X9" i="39"/>
  <c r="T8" i="39"/>
  <c r="L8" i="40"/>
  <c r="P9" i="40"/>
  <c r="L10" i="63"/>
  <c r="K8" i="68"/>
  <c r="L10" i="68"/>
  <c r="K8" i="63"/>
  <c r="F9" i="69" l="1"/>
  <c r="E8" i="69"/>
  <c r="W108" i="66"/>
  <c r="Y107" i="66"/>
  <c r="G100" i="67"/>
  <c r="E8" i="65"/>
  <c r="F9" i="65"/>
  <c r="H1" i="42"/>
  <c r="D9" i="42"/>
  <c r="T9" i="40"/>
  <c r="P8" i="40"/>
  <c r="L9" i="41"/>
  <c r="H8" i="41"/>
  <c r="X8" i="39"/>
  <c r="AB9" i="39"/>
  <c r="AB8" i="39" s="1"/>
  <c r="L11" i="63"/>
  <c r="L11" i="68"/>
  <c r="W109" i="66" l="1"/>
  <c r="Y108" i="66"/>
  <c r="G101" i="67"/>
  <c r="T8" i="40"/>
  <c r="X9" i="40"/>
  <c r="H9" i="42"/>
  <c r="D8" i="42"/>
  <c r="P9" i="41"/>
  <c r="L8" i="41"/>
  <c r="D1" i="43"/>
  <c r="C1" i="42"/>
  <c r="L8" i="68"/>
  <c r="M10" i="68"/>
  <c r="L8" i="63"/>
  <c r="M10" i="63"/>
  <c r="W110" i="66" l="1"/>
  <c r="Y109" i="66"/>
  <c r="G102" i="67"/>
  <c r="H1" i="43"/>
  <c r="D9" i="43"/>
  <c r="H8" i="42"/>
  <c r="L9" i="42"/>
  <c r="X8" i="40"/>
  <c r="AB9" i="40"/>
  <c r="AB8" i="40" s="1"/>
  <c r="T9" i="41"/>
  <c r="P8" i="41"/>
  <c r="M11" i="68"/>
  <c r="M11" i="63"/>
  <c r="W111" i="66" l="1"/>
  <c r="Y110" i="66"/>
  <c r="G103" i="67"/>
  <c r="X9" i="41"/>
  <c r="T8" i="41"/>
  <c r="D8" i="43"/>
  <c r="H9" i="43"/>
  <c r="D1" i="44"/>
  <c r="C1" i="43"/>
  <c r="P9" i="42"/>
  <c r="L8" i="42"/>
  <c r="N10" i="63"/>
  <c r="M8" i="68"/>
  <c r="N10" i="68"/>
  <c r="M8" i="63"/>
  <c r="W112" i="66" l="1"/>
  <c r="Y111" i="66"/>
  <c r="G104" i="67"/>
  <c r="D9" i="44"/>
  <c r="H1" i="44"/>
  <c r="X8" i="41"/>
  <c r="AB9" i="41"/>
  <c r="AB8" i="41" s="1"/>
  <c r="L9" i="43"/>
  <c r="H8" i="43"/>
  <c r="T9" i="42"/>
  <c r="P8" i="42"/>
  <c r="N11" i="68"/>
  <c r="N11" i="63"/>
  <c r="W113" i="66" l="1"/>
  <c r="Y112" i="66"/>
  <c r="G105" i="67"/>
  <c r="X9" i="42"/>
  <c r="T8" i="42"/>
  <c r="C1" i="44"/>
  <c r="D1" i="45"/>
  <c r="P9" i="43"/>
  <c r="L8" i="43"/>
  <c r="D8" i="44"/>
  <c r="H9" i="44"/>
  <c r="O10" i="63"/>
  <c r="N8" i="63"/>
  <c r="N8" i="68"/>
  <c r="O10" i="68"/>
  <c r="W114" i="66" l="1"/>
  <c r="Y113" i="66"/>
  <c r="G106" i="67"/>
  <c r="L9" i="44"/>
  <c r="H8" i="44"/>
  <c r="H1" i="45"/>
  <c r="D9" i="45"/>
  <c r="P8" i="43"/>
  <c r="T9" i="43"/>
  <c r="AB9" i="42"/>
  <c r="AB8" i="42" s="1"/>
  <c r="X8" i="42"/>
  <c r="O11" i="63"/>
  <c r="O11" i="68"/>
  <c r="F10" i="69" l="1"/>
  <c r="F10" i="65"/>
  <c r="W115" i="66"/>
  <c r="Y114" i="66"/>
  <c r="G107" i="67"/>
  <c r="D1" i="46"/>
  <c r="C1" i="45"/>
  <c r="X9" i="43"/>
  <c r="T8" i="43"/>
  <c r="D8" i="45"/>
  <c r="H9" i="45"/>
  <c r="P9" i="44"/>
  <c r="L8" i="44"/>
  <c r="P10" i="68"/>
  <c r="O8" i="68"/>
  <c r="P10" i="63"/>
  <c r="O8" i="63"/>
  <c r="F8" i="69" l="1"/>
  <c r="G9" i="69"/>
  <c r="W116" i="66"/>
  <c r="Y115" i="66"/>
  <c r="G108" i="67"/>
  <c r="F8" i="65"/>
  <c r="G9" i="65"/>
  <c r="AB9" i="43"/>
  <c r="AB8" i="43" s="1"/>
  <c r="X8" i="43"/>
  <c r="P8" i="44"/>
  <c r="T9" i="44"/>
  <c r="L9" i="45"/>
  <c r="H8" i="45"/>
  <c r="H1" i="46"/>
  <c r="D9" i="46"/>
  <c r="P11" i="68"/>
  <c r="P11" i="63"/>
  <c r="W117" i="66" l="1"/>
  <c r="Y116" i="66"/>
  <c r="G109" i="67"/>
  <c r="C1" i="46"/>
  <c r="D1" i="47"/>
  <c r="L8" i="45"/>
  <c r="P9" i="45"/>
  <c r="H9" i="46"/>
  <c r="D8" i="46"/>
  <c r="X9" i="44"/>
  <c r="T8" i="44"/>
  <c r="P8" i="68"/>
  <c r="Q10" i="63"/>
  <c r="P8" i="63"/>
  <c r="Q10" i="68"/>
  <c r="W118" i="66" l="1"/>
  <c r="Y117" i="66"/>
  <c r="G110" i="67"/>
  <c r="H8" i="46"/>
  <c r="L9" i="46"/>
  <c r="T9" i="45"/>
  <c r="P8" i="45"/>
  <c r="X8" i="44"/>
  <c r="AB9" i="44"/>
  <c r="AB8" i="44" s="1"/>
  <c r="H1" i="47"/>
  <c r="D9" i="47"/>
  <c r="Q11" i="63"/>
  <c r="Q11" i="68"/>
  <c r="W119" i="66" l="1"/>
  <c r="Y118" i="66"/>
  <c r="G111" i="67"/>
  <c r="H9" i="47"/>
  <c r="D8" i="47"/>
  <c r="C1" i="47"/>
  <c r="D1" i="48"/>
  <c r="T8" i="45"/>
  <c r="X9" i="45"/>
  <c r="L8" i="46"/>
  <c r="P9" i="46"/>
  <c r="R10" i="63"/>
  <c r="Q8" i="63"/>
  <c r="Q8" i="68"/>
  <c r="R10" i="68"/>
  <c r="W120" i="66" l="1"/>
  <c r="Y119" i="66"/>
  <c r="G112" i="67"/>
  <c r="L9" i="47"/>
  <c r="H8" i="47"/>
  <c r="P8" i="46"/>
  <c r="T9" i="46"/>
  <c r="D9" i="48"/>
  <c r="H1" i="48"/>
  <c r="X8" i="45"/>
  <c r="AB9" i="45"/>
  <c r="AB8" i="45" s="1"/>
  <c r="R11" i="63"/>
  <c r="R11" i="68"/>
  <c r="W121" i="66" l="1"/>
  <c r="Y120" i="66"/>
  <c r="G113" i="67"/>
  <c r="D8" i="48"/>
  <c r="H9" i="48"/>
  <c r="P9" i="47"/>
  <c r="L8" i="47"/>
  <c r="X9" i="46"/>
  <c r="T8" i="46"/>
  <c r="C1" i="48"/>
  <c r="D1" i="49"/>
  <c r="S10" i="68"/>
  <c r="R8" i="63"/>
  <c r="S10" i="63"/>
  <c r="R8" i="68"/>
  <c r="W122" i="66" l="1"/>
  <c r="Y121" i="66"/>
  <c r="G114" i="67"/>
  <c r="H1" i="49"/>
  <c r="D9" i="49"/>
  <c r="P8" i="47"/>
  <c r="T9" i="47"/>
  <c r="L9" i="48"/>
  <c r="H8" i="48"/>
  <c r="X8" i="46"/>
  <c r="AB9" i="46"/>
  <c r="AB8" i="46" s="1"/>
  <c r="S11" i="68"/>
  <c r="S11" i="63"/>
  <c r="G10" i="69" l="1"/>
  <c r="G10" i="65"/>
  <c r="W123" i="66"/>
  <c r="Y122" i="66"/>
  <c r="G115" i="67"/>
  <c r="L8" i="48"/>
  <c r="P9" i="48"/>
  <c r="C1" i="49"/>
  <c r="D1" i="50"/>
  <c r="X9" i="47"/>
  <c r="T8" i="47"/>
  <c r="D8" i="49"/>
  <c r="H9" i="49"/>
  <c r="T10" i="63"/>
  <c r="S8" i="63"/>
  <c r="T10" i="68"/>
  <c r="S8" i="68"/>
  <c r="H9" i="69" l="1"/>
  <c r="G8" i="69"/>
  <c r="W124" i="66"/>
  <c r="Y123" i="66"/>
  <c r="G116" i="67"/>
  <c r="H9" i="65"/>
  <c r="G8" i="65"/>
  <c r="H8" i="49"/>
  <c r="L9" i="49"/>
  <c r="D9" i="50"/>
  <c r="H1" i="50"/>
  <c r="T9" i="48"/>
  <c r="P8" i="48"/>
  <c r="X8" i="47"/>
  <c r="AB9" i="47"/>
  <c r="AB8" i="47" s="1"/>
  <c r="T11" i="63"/>
  <c r="T11" i="68"/>
  <c r="W125" i="66" l="1"/>
  <c r="Y124" i="66"/>
  <c r="G117" i="67"/>
  <c r="L8" i="49"/>
  <c r="P9" i="49"/>
  <c r="T8" i="48"/>
  <c r="X9" i="48"/>
  <c r="D1" i="51"/>
  <c r="C1" i="50"/>
  <c r="H9" i="50"/>
  <c r="D8" i="50"/>
  <c r="U10" i="63"/>
  <c r="T8" i="68"/>
  <c r="T8" i="63"/>
  <c r="U10" i="68"/>
  <c r="W126" i="66" l="1"/>
  <c r="Y125" i="66"/>
  <c r="G118" i="67"/>
  <c r="D9" i="51"/>
  <c r="H1" i="51"/>
  <c r="X8" i="48"/>
  <c r="AB9" i="48"/>
  <c r="AB8" i="48" s="1"/>
  <c r="H8" i="50"/>
  <c r="L9" i="50"/>
  <c r="P8" i="49"/>
  <c r="T9" i="49"/>
  <c r="U11" i="68"/>
  <c r="U11" i="63"/>
  <c r="W127" i="66" l="1"/>
  <c r="Y126" i="66"/>
  <c r="G119" i="67"/>
  <c r="X9" i="49"/>
  <c r="T8" i="49"/>
  <c r="P9" i="50"/>
  <c r="L8" i="50"/>
  <c r="C1" i="51"/>
  <c r="D1" i="52"/>
  <c r="H9" i="51"/>
  <c r="D8" i="51"/>
  <c r="U8" i="63"/>
  <c r="U8" i="68"/>
  <c r="V10" i="63"/>
  <c r="V10" i="68"/>
  <c r="W128" i="66" l="1"/>
  <c r="Y127" i="66"/>
  <c r="G120" i="67"/>
  <c r="AB9" i="49"/>
  <c r="AB8" i="49" s="1"/>
  <c r="X8" i="49"/>
  <c r="H8" i="51"/>
  <c r="L9" i="51"/>
  <c r="P8" i="50"/>
  <c r="T9" i="50"/>
  <c r="H1" i="52"/>
  <c r="D9" i="52"/>
  <c r="V11" i="63"/>
  <c r="V11" i="68"/>
  <c r="W129" i="66" l="1"/>
  <c r="Y128" i="66"/>
  <c r="G121" i="67"/>
  <c r="C1" i="52"/>
  <c r="D1" i="53"/>
  <c r="D8" i="52"/>
  <c r="H9" i="52"/>
  <c r="P9" i="51"/>
  <c r="L8" i="51"/>
  <c r="X9" i="50"/>
  <c r="T8" i="50"/>
  <c r="V8" i="68"/>
  <c r="W10" i="63"/>
  <c r="V8" i="63"/>
  <c r="W10" i="68"/>
  <c r="W130" i="66" l="1"/>
  <c r="Y129" i="66"/>
  <c r="G122" i="67"/>
  <c r="P8" i="51"/>
  <c r="T9" i="51"/>
  <c r="L9" i="52"/>
  <c r="H8" i="52"/>
  <c r="X8" i="50"/>
  <c r="AB9" i="50"/>
  <c r="AB8" i="50" s="1"/>
  <c r="H1" i="53"/>
  <c r="D9" i="53"/>
  <c r="W11" i="68"/>
  <c r="W11" i="63"/>
  <c r="H10" i="69" l="1"/>
  <c r="H10" i="65"/>
  <c r="W131" i="66"/>
  <c r="Y130" i="66"/>
  <c r="G123" i="67"/>
  <c r="D1" i="54"/>
  <c r="C1" i="53"/>
  <c r="H9" i="53"/>
  <c r="D8" i="53"/>
  <c r="L8" i="52"/>
  <c r="P9" i="52"/>
  <c r="T8" i="51"/>
  <c r="X9" i="51"/>
  <c r="W8" i="68"/>
  <c r="X10" i="63"/>
  <c r="W8" i="63"/>
  <c r="X10" i="68"/>
  <c r="H8" i="69" l="1"/>
  <c r="I9" i="69"/>
  <c r="W132" i="66"/>
  <c r="Y131" i="66"/>
  <c r="G124" i="67"/>
  <c r="I9" i="65"/>
  <c r="H8" i="65"/>
  <c r="L9" i="53"/>
  <c r="H8" i="53"/>
  <c r="P8" i="52"/>
  <c r="T9" i="52"/>
  <c r="D9" i="54"/>
  <c r="H1" i="54"/>
  <c r="AB9" i="51"/>
  <c r="AB8" i="51" s="1"/>
  <c r="X8" i="51"/>
  <c r="X11" i="63"/>
  <c r="X11" i="68"/>
  <c r="W133" i="66" l="1"/>
  <c r="Y132" i="66"/>
  <c r="G125" i="67"/>
  <c r="H9" i="54"/>
  <c r="D8" i="54"/>
  <c r="L8" i="53"/>
  <c r="P9" i="53"/>
  <c r="X9" i="52"/>
  <c r="T8" i="52"/>
  <c r="D1" i="55"/>
  <c r="C1" i="54"/>
  <c r="X8" i="68"/>
  <c r="Y10" i="68"/>
  <c r="Y10" i="63"/>
  <c r="X8" i="63"/>
  <c r="W134" i="66" l="1"/>
  <c r="Y133" i="66"/>
  <c r="G126" i="67"/>
  <c r="AB9" i="52"/>
  <c r="AB8" i="52" s="1"/>
  <c r="X8" i="52"/>
  <c r="L9" i="54"/>
  <c r="H8" i="54"/>
  <c r="P8" i="53"/>
  <c r="T9" i="53"/>
  <c r="D9" i="55"/>
  <c r="H1" i="55"/>
  <c r="Y11" i="68"/>
  <c r="Y11" i="63"/>
  <c r="W135" i="66" l="1"/>
  <c r="Y134" i="66"/>
  <c r="G127" i="67"/>
  <c r="T8" i="53"/>
  <c r="X9" i="53"/>
  <c r="H9" i="55"/>
  <c r="D8" i="55"/>
  <c r="L8" i="54"/>
  <c r="P9" i="54"/>
  <c r="D1" i="56"/>
  <c r="C1" i="55"/>
  <c r="Y8" i="68"/>
  <c r="Z10" i="68"/>
  <c r="Y8" i="63"/>
  <c r="Z10" i="63"/>
  <c r="W136" i="66" l="1"/>
  <c r="Y135" i="66"/>
  <c r="G128" i="67"/>
  <c r="H8" i="55"/>
  <c r="L9" i="55"/>
  <c r="H1" i="56"/>
  <c r="D9" i="56"/>
  <c r="P8" i="54"/>
  <c r="T9" i="54"/>
  <c r="AB9" i="53"/>
  <c r="AB8" i="53" s="1"/>
  <c r="X8" i="53"/>
  <c r="Z11" i="68"/>
  <c r="Z11" i="63"/>
  <c r="W137" i="66" l="1"/>
  <c r="Y136" i="66"/>
  <c r="G129" i="67"/>
  <c r="H9" i="56"/>
  <c r="D8" i="56"/>
  <c r="D1" i="57"/>
  <c r="C1" i="56"/>
  <c r="X9" i="54"/>
  <c r="T8" i="54"/>
  <c r="P9" i="55"/>
  <c r="L8" i="55"/>
  <c r="Z8" i="68"/>
  <c r="Z8" i="63"/>
  <c r="AA10" i="68"/>
  <c r="AA10" i="63"/>
  <c r="W138" i="66" l="1"/>
  <c r="Y137" i="66"/>
  <c r="G130" i="67"/>
  <c r="D9" i="57"/>
  <c r="H1" i="57"/>
  <c r="P8" i="55"/>
  <c r="T9" i="55"/>
  <c r="AB9" i="54"/>
  <c r="AB8" i="54" s="1"/>
  <c r="X8" i="54"/>
  <c r="L9" i="56"/>
  <c r="H8" i="56"/>
  <c r="AA11" i="63"/>
  <c r="AA11" i="68"/>
  <c r="I10" i="69" l="1"/>
  <c r="I10" i="65"/>
  <c r="W139" i="66"/>
  <c r="Y138" i="66"/>
  <c r="G131" i="67"/>
  <c r="D8" i="57"/>
  <c r="H9" i="57"/>
  <c r="T8" i="55"/>
  <c r="X9" i="55"/>
  <c r="P9" i="56"/>
  <c r="L8" i="56"/>
  <c r="C1" i="57"/>
  <c r="D1" i="22"/>
  <c r="AB10" i="63"/>
  <c r="AA8" i="68"/>
  <c r="AB10" i="68"/>
  <c r="AA8" i="63"/>
  <c r="I8" i="69" l="1"/>
  <c r="J9" i="69"/>
  <c r="W140" i="66"/>
  <c r="Y139" i="66"/>
  <c r="G132" i="67"/>
  <c r="J9" i="65"/>
  <c r="I8" i="65"/>
  <c r="P8" i="56"/>
  <c r="T9" i="56"/>
  <c r="H1" i="22"/>
  <c r="D9" i="22"/>
  <c r="AB9" i="55"/>
  <c r="AB8" i="55" s="1"/>
  <c r="X8" i="55"/>
  <c r="L9" i="57"/>
  <c r="H8" i="57"/>
  <c r="AB11" i="63"/>
  <c r="AB11" i="68"/>
  <c r="W141" i="66" l="1"/>
  <c r="Y140" i="66"/>
  <c r="G133" i="67"/>
  <c r="D8" i="22"/>
  <c r="H9" i="22"/>
  <c r="L8" i="57"/>
  <c r="P9" i="57"/>
  <c r="C1" i="22"/>
  <c r="D1" i="23"/>
  <c r="X9" i="56"/>
  <c r="T8" i="56"/>
  <c r="AB8" i="63"/>
  <c r="AB8" i="68"/>
  <c r="AC10" i="63"/>
  <c r="AC10" i="68"/>
  <c r="W142" i="66" l="1"/>
  <c r="Y141" i="66"/>
  <c r="G134" i="67"/>
  <c r="T9" i="57"/>
  <c r="P8" i="57"/>
  <c r="AB9" i="56"/>
  <c r="AB8" i="56" s="1"/>
  <c r="X8" i="56"/>
  <c r="D9" i="23"/>
  <c r="H1" i="23"/>
  <c r="L9" i="22"/>
  <c r="H8" i="22"/>
  <c r="AC11" i="63"/>
  <c r="AC11" i="68"/>
  <c r="W143" i="66" l="1"/>
  <c r="Y142" i="66"/>
  <c r="G135" i="67"/>
  <c r="D1" i="24"/>
  <c r="C1" i="23"/>
  <c r="D8" i="23"/>
  <c r="H9" i="23"/>
  <c r="T8" i="57"/>
  <c r="X9" i="57"/>
  <c r="P9" i="22"/>
  <c r="L8" i="22"/>
  <c r="AC8" i="68"/>
  <c r="AD10" i="68"/>
  <c r="AC8" i="63"/>
  <c r="AD10" i="63"/>
  <c r="W144" i="66" l="1"/>
  <c r="Y143" i="66"/>
  <c r="G136" i="67"/>
  <c r="D9" i="24"/>
  <c r="H1" i="24"/>
  <c r="H8" i="23"/>
  <c r="L9" i="23"/>
  <c r="P8" i="22"/>
  <c r="T9" i="22"/>
  <c r="X8" i="57"/>
  <c r="AB9" i="57"/>
  <c r="AB8" i="57" s="1"/>
  <c r="AD11" i="63"/>
  <c r="AD11" i="68"/>
  <c r="W145" i="66" l="1"/>
  <c r="Y144" i="66"/>
  <c r="G137" i="67"/>
  <c r="H9" i="24"/>
  <c r="D8" i="24"/>
  <c r="L8" i="23"/>
  <c r="P9" i="23"/>
  <c r="X9" i="22"/>
  <c r="T8" i="22"/>
  <c r="D1" i="25"/>
  <c r="C1" i="24"/>
  <c r="AD8" i="63"/>
  <c r="AE10" i="68"/>
  <c r="AE10" i="63"/>
  <c r="AD8" i="68"/>
  <c r="W146" i="66" l="1"/>
  <c r="Y145" i="66"/>
  <c r="G138" i="67"/>
  <c r="X8" i="22"/>
  <c r="AB9" i="22"/>
  <c r="AB8" i="22" s="1"/>
  <c r="P8" i="23"/>
  <c r="T9" i="23"/>
  <c r="L9" i="24"/>
  <c r="H8" i="24"/>
  <c r="H1" i="25"/>
  <c r="D9" i="25"/>
  <c r="AE11" i="68"/>
  <c r="AE11" i="63"/>
  <c r="J10" i="69" l="1"/>
  <c r="J10" i="65"/>
  <c r="W147" i="66"/>
  <c r="Y146" i="66"/>
  <c r="G139" i="67"/>
  <c r="C1" i="25"/>
  <c r="D1" i="26"/>
  <c r="H9" i="25"/>
  <c r="D8" i="25"/>
  <c r="X9" i="23"/>
  <c r="T8" i="23"/>
  <c r="L8" i="24"/>
  <c r="P9" i="24"/>
  <c r="AF10" i="68"/>
  <c r="AE8" i="63"/>
  <c r="AE8" i="68"/>
  <c r="AF10" i="63"/>
  <c r="K9" i="69" l="1"/>
  <c r="J8" i="69"/>
  <c r="W148" i="66"/>
  <c r="Y147" i="66"/>
  <c r="G140" i="67"/>
  <c r="K9" i="65"/>
  <c r="J8" i="65"/>
  <c r="P8" i="24"/>
  <c r="T9" i="24"/>
  <c r="H8" i="25"/>
  <c r="L9" i="25"/>
  <c r="H1" i="26"/>
  <c r="D9" i="26"/>
  <c r="AB9" i="23"/>
  <c r="AB8" i="23" s="1"/>
  <c r="X8" i="23"/>
  <c r="AF11" i="68"/>
  <c r="AF11" i="63"/>
  <c r="W149" i="66" l="1"/>
  <c r="Y148" i="66"/>
  <c r="G141" i="67"/>
  <c r="L8" i="25"/>
  <c r="P9" i="25"/>
  <c r="D8" i="26"/>
  <c r="H9" i="26"/>
  <c r="X9" i="24"/>
  <c r="T8" i="24"/>
  <c r="D1" i="27"/>
  <c r="C1" i="26"/>
  <c r="AG10" i="68"/>
  <c r="AF8" i="63"/>
  <c r="AF8" i="68"/>
  <c r="AG10" i="63"/>
  <c r="W150" i="66" l="1"/>
  <c r="Y149" i="66"/>
  <c r="G142" i="67"/>
  <c r="L9" i="26"/>
  <c r="H8" i="26"/>
  <c r="D9" i="27"/>
  <c r="H1" i="27"/>
  <c r="T9" i="25"/>
  <c r="P8" i="25"/>
  <c r="X8" i="24"/>
  <c r="AB9" i="24"/>
  <c r="AB8" i="24" s="1"/>
  <c r="AG11" i="68"/>
  <c r="AG11" i="63"/>
  <c r="W151" i="66" l="1"/>
  <c r="Y150" i="66"/>
  <c r="G143" i="67"/>
  <c r="H9" i="27"/>
  <c r="D8" i="27"/>
  <c r="X9" i="25"/>
  <c r="T8" i="25"/>
  <c r="P9" i="26"/>
  <c r="L8" i="26"/>
  <c r="C1" i="27"/>
  <c r="D1" i="28"/>
  <c r="AG8" i="68"/>
  <c r="AG8" i="63"/>
  <c r="AH10" i="63"/>
  <c r="AH10" i="68"/>
  <c r="W152" i="66" l="1"/>
  <c r="Y151" i="66"/>
  <c r="G144" i="67"/>
  <c r="H1" i="28"/>
  <c r="D9" i="28"/>
  <c r="AB9" i="25"/>
  <c r="AB8" i="25" s="1"/>
  <c r="X8" i="25"/>
  <c r="P8" i="26"/>
  <c r="T9" i="26"/>
  <c r="L9" i="27"/>
  <c r="H8" i="27"/>
  <c r="AH11" i="68"/>
  <c r="AH11" i="63"/>
  <c r="W153" i="66" l="1"/>
  <c r="Y152" i="66"/>
  <c r="G145" i="67"/>
  <c r="P9" i="27"/>
  <c r="L8" i="27"/>
  <c r="X9" i="26"/>
  <c r="T8" i="26"/>
  <c r="D8" i="28"/>
  <c r="H9" i="28"/>
  <c r="D1" i="29"/>
  <c r="C1" i="28"/>
  <c r="AI10" i="68"/>
  <c r="AH8" i="63"/>
  <c r="AI10" i="63"/>
  <c r="AH8" i="68"/>
  <c r="W154" i="66" l="1"/>
  <c r="Y153" i="66"/>
  <c r="G146" i="67"/>
  <c r="H8" i="28"/>
  <c r="L9" i="28"/>
  <c r="D9" i="29"/>
  <c r="H1" i="29"/>
  <c r="AB9" i="26"/>
  <c r="AB8" i="26" s="1"/>
  <c r="X8" i="26"/>
  <c r="T9" i="27"/>
  <c r="P8" i="27"/>
  <c r="AI11" i="68"/>
  <c r="AI11" i="63"/>
  <c r="K10" i="69" l="1"/>
  <c r="K10" i="65"/>
  <c r="W155" i="66"/>
  <c r="Y154" i="66"/>
  <c r="G147" i="67"/>
  <c r="C1" i="29"/>
  <c r="D1" i="30"/>
  <c r="L8" i="28"/>
  <c r="P9" i="28"/>
  <c r="X9" i="27"/>
  <c r="T8" i="27"/>
  <c r="D8" i="29"/>
  <c r="H9" i="29"/>
  <c r="AJ10" i="68"/>
  <c r="AI8" i="68"/>
  <c r="AI8" i="63"/>
  <c r="AJ10" i="63"/>
  <c r="L9" i="69" l="1"/>
  <c r="K8" i="69"/>
  <c r="W156" i="66"/>
  <c r="Y155" i="66"/>
  <c r="G148" i="67"/>
  <c r="L9" i="65"/>
  <c r="K8" i="65"/>
  <c r="L9" i="29"/>
  <c r="H8" i="29"/>
  <c r="T9" i="28"/>
  <c r="P8" i="28"/>
  <c r="H1" i="30"/>
  <c r="D9" i="30"/>
  <c r="X8" i="27"/>
  <c r="AB9" i="27"/>
  <c r="AB8" i="27" s="1"/>
  <c r="AJ11" i="68"/>
  <c r="AJ11" i="63"/>
  <c r="W157" i="66" l="1"/>
  <c r="Y156" i="66"/>
  <c r="G149" i="67"/>
  <c r="C1" i="30"/>
  <c r="D1" i="31"/>
  <c r="H9" i="30"/>
  <c r="D8" i="30"/>
  <c r="L8" i="29"/>
  <c r="P9" i="29"/>
  <c r="T8" i="28"/>
  <c r="X9" i="28"/>
  <c r="AK10" i="68"/>
  <c r="AJ8" i="68"/>
  <c r="AK10" i="63"/>
  <c r="AJ8" i="63"/>
  <c r="W158" i="66" l="1"/>
  <c r="Y157" i="66"/>
  <c r="G150" i="67"/>
  <c r="AB9" i="28"/>
  <c r="AB8" i="28" s="1"/>
  <c r="X8" i="28"/>
  <c r="L9" i="30"/>
  <c r="H8" i="30"/>
  <c r="P8" i="29"/>
  <c r="T9" i="29"/>
  <c r="D9" i="31"/>
  <c r="H1" i="31"/>
  <c r="AK11" i="63"/>
  <c r="AK11" i="68"/>
  <c r="W159" i="66" l="1"/>
  <c r="Y158" i="66"/>
  <c r="G151" i="67"/>
  <c r="D8" i="31"/>
  <c r="H9" i="31"/>
  <c r="L8" i="30"/>
  <c r="P9" i="30"/>
  <c r="X9" i="29"/>
  <c r="T8" i="29"/>
  <c r="C1" i="31"/>
  <c r="D1" i="32"/>
  <c r="AK8" i="68"/>
  <c r="AK8" i="63"/>
  <c r="AL10" i="68"/>
  <c r="AL10" i="63"/>
  <c r="W160" i="66" l="1"/>
  <c r="Y159" i="66"/>
  <c r="G152" i="67"/>
  <c r="D9" i="32"/>
  <c r="H1" i="32"/>
  <c r="P8" i="30"/>
  <c r="T9" i="30"/>
  <c r="L9" i="31"/>
  <c r="H8" i="31"/>
  <c r="AB9" i="29"/>
  <c r="AB8" i="29" s="1"/>
  <c r="X8" i="29"/>
  <c r="AL11" i="63"/>
  <c r="AL11" i="68"/>
  <c r="W161" i="66" l="1"/>
  <c r="Y160" i="66"/>
  <c r="G153" i="67"/>
  <c r="X9" i="30"/>
  <c r="T8" i="30"/>
  <c r="C1" i="32"/>
  <c r="D1" i="33"/>
  <c r="L8" i="31"/>
  <c r="P9" i="31"/>
  <c r="D8" i="32"/>
  <c r="H9" i="32"/>
  <c r="AM10" i="68"/>
  <c r="AL8" i="68"/>
  <c r="AL8" i="63"/>
  <c r="AM10" i="63"/>
  <c r="W162" i="66" l="1"/>
  <c r="Y161" i="66"/>
  <c r="G154" i="67"/>
  <c r="H8" i="32"/>
  <c r="L9" i="32"/>
  <c r="D9" i="33"/>
  <c r="H1" i="33"/>
  <c r="P8" i="31"/>
  <c r="T9" i="31"/>
  <c r="AB9" i="30"/>
  <c r="AB8" i="30" s="1"/>
  <c r="X8" i="30"/>
  <c r="AM11" i="63"/>
  <c r="AM11" i="68"/>
  <c r="L10" i="69" l="1"/>
  <c r="L10" i="65"/>
  <c r="W163" i="66"/>
  <c r="Y162" i="66"/>
  <c r="G155" i="67"/>
  <c r="C1" i="33"/>
  <c r="D1" i="16"/>
  <c r="H9" i="33"/>
  <c r="D8" i="33"/>
  <c r="T8" i="31"/>
  <c r="X9" i="31"/>
  <c r="P9" i="32"/>
  <c r="L8" i="32"/>
  <c r="AM8" i="68"/>
  <c r="AN10" i="68"/>
  <c r="AN10" i="63"/>
  <c r="AM8" i="63"/>
  <c r="M9" i="69" l="1"/>
  <c r="L8" i="69"/>
  <c r="W164" i="66"/>
  <c r="Y163" i="66"/>
  <c r="G156" i="67"/>
  <c r="L8" i="65"/>
  <c r="M9" i="65"/>
  <c r="P8" i="32"/>
  <c r="T9" i="32"/>
  <c r="H8" i="33"/>
  <c r="L9" i="33"/>
  <c r="X8" i="31"/>
  <c r="AB9" i="31"/>
  <c r="AB8" i="31" s="1"/>
  <c r="H1" i="16"/>
  <c r="D9" i="16"/>
  <c r="AN11" i="68"/>
  <c r="AN11" i="63"/>
  <c r="W165" i="66" l="1"/>
  <c r="Y164" i="66"/>
  <c r="G157" i="67"/>
  <c r="H9" i="16"/>
  <c r="D8" i="16"/>
  <c r="L8" i="33"/>
  <c r="P9" i="33"/>
  <c r="C1" i="16"/>
  <c r="D1" i="17"/>
  <c r="T8" i="32"/>
  <c r="X9" i="32"/>
  <c r="AO10" i="63"/>
  <c r="AO10" i="68"/>
  <c r="AN8" i="68"/>
  <c r="AN8" i="63"/>
  <c r="W166" i="66" l="1"/>
  <c r="Y165" i="66"/>
  <c r="G158" i="67"/>
  <c r="AB9" i="32"/>
  <c r="AB8" i="32" s="1"/>
  <c r="X8" i="32"/>
  <c r="P8" i="33"/>
  <c r="T9" i="33"/>
  <c r="H1" i="17"/>
  <c r="D9" i="17"/>
  <c r="H8" i="16"/>
  <c r="L9" i="16"/>
  <c r="AO11" i="68"/>
  <c r="AO11" i="63"/>
  <c r="W167" i="66" l="1"/>
  <c r="Y166" i="66"/>
  <c r="G159" i="67"/>
  <c r="D1" i="18"/>
  <c r="C1" i="17"/>
  <c r="D8" i="17"/>
  <c r="H9" i="17"/>
  <c r="L8" i="16"/>
  <c r="P9" i="16"/>
  <c r="X9" i="33"/>
  <c r="T8" i="33"/>
  <c r="AO8" i="68"/>
  <c r="AP10" i="68"/>
  <c r="AO8" i="63"/>
  <c r="AP10" i="63"/>
  <c r="W168" i="66" l="1"/>
  <c r="Y167" i="66"/>
  <c r="G160" i="67"/>
  <c r="P8" i="16"/>
  <c r="T9" i="16"/>
  <c r="L9" i="17"/>
  <c r="H8" i="17"/>
  <c r="X8" i="33"/>
  <c r="AB9" i="33"/>
  <c r="AB8" i="33" s="1"/>
  <c r="H1" i="18"/>
  <c r="D9" i="18"/>
  <c r="AP11" i="63"/>
  <c r="AP11" i="68"/>
  <c r="W169" i="66" l="1"/>
  <c r="Y168" i="66"/>
  <c r="G161" i="67"/>
  <c r="C1" i="18"/>
  <c r="D1" i="19"/>
  <c r="D8" i="18"/>
  <c r="H9" i="18"/>
  <c r="P9" i="17"/>
  <c r="L8" i="17"/>
  <c r="T8" i="16"/>
  <c r="X9" i="16"/>
  <c r="AP8" i="63"/>
  <c r="AQ10" i="68"/>
  <c r="AQ10" i="63"/>
  <c r="AP8" i="68"/>
  <c r="W170" i="66" l="1"/>
  <c r="Y169" i="66"/>
  <c r="G162" i="67"/>
  <c r="P8" i="17"/>
  <c r="T9" i="17"/>
  <c r="AB9" i="16"/>
  <c r="AB8" i="16" s="1"/>
  <c r="X8" i="16"/>
  <c r="H8" i="18"/>
  <c r="L9" i="18"/>
  <c r="H1" i="19"/>
  <c r="D9" i="19"/>
  <c r="AQ11" i="63"/>
  <c r="AQ11" i="68"/>
  <c r="M10" i="69" l="1"/>
  <c r="M10" i="65"/>
  <c r="W171" i="66"/>
  <c r="Y170" i="66"/>
  <c r="G163" i="67"/>
  <c r="D8" i="19"/>
  <c r="H9" i="19"/>
  <c r="C1" i="19"/>
  <c r="D1" i="20"/>
  <c r="P9" i="18"/>
  <c r="L8" i="18"/>
  <c r="T8" i="17"/>
  <c r="X9" i="17"/>
  <c r="AR10" i="68"/>
  <c r="AQ8" i="68"/>
  <c r="AR10" i="63"/>
  <c r="AQ8" i="63"/>
  <c r="M8" i="69" l="1"/>
  <c r="N9" i="69"/>
  <c r="W172" i="66"/>
  <c r="Y171" i="66"/>
  <c r="G164" i="67"/>
  <c r="N9" i="65"/>
  <c r="M8" i="65"/>
  <c r="AB9" i="17"/>
  <c r="AB8" i="17" s="1"/>
  <c r="X8" i="17"/>
  <c r="H1" i="20"/>
  <c r="D9" i="20"/>
  <c r="H8" i="19"/>
  <c r="L9" i="19"/>
  <c r="T9" i="18"/>
  <c r="P8" i="18"/>
  <c r="AR11" i="63"/>
  <c r="AR11" i="68"/>
  <c r="W173" i="66" l="1"/>
  <c r="Y172" i="66"/>
  <c r="G165" i="67"/>
  <c r="L8" i="19"/>
  <c r="P9" i="19"/>
  <c r="D8" i="20"/>
  <c r="H9" i="20"/>
  <c r="X9" i="18"/>
  <c r="T8" i="18"/>
  <c r="D1" i="21"/>
  <c r="C1" i="20"/>
  <c r="AR8" i="68"/>
  <c r="AS10" i="63"/>
  <c r="AS10" i="68"/>
  <c r="AR8" i="63"/>
  <c r="W174" i="66" l="1"/>
  <c r="Y173" i="66"/>
  <c r="G166" i="67"/>
  <c r="AB9" i="18"/>
  <c r="AB8" i="18" s="1"/>
  <c r="X8" i="18"/>
  <c r="L9" i="20"/>
  <c r="H8" i="20"/>
  <c r="D9" i="21"/>
  <c r="H1" i="21"/>
  <c r="P8" i="19"/>
  <c r="T9" i="19"/>
  <c r="AS11" i="68"/>
  <c r="AS11" i="63"/>
  <c r="W175" i="66" l="1"/>
  <c r="Y174" i="66"/>
  <c r="G167" i="67"/>
  <c r="P9" i="20"/>
  <c r="L8" i="20"/>
  <c r="C1" i="21"/>
  <c r="D1" i="1"/>
  <c r="H9" i="21"/>
  <c r="D8" i="21"/>
  <c r="X9" i="19"/>
  <c r="T8" i="19"/>
  <c r="AT10" i="68"/>
  <c r="AS8" i="68"/>
  <c r="AS8" i="63"/>
  <c r="AT10" i="63"/>
  <c r="W176" i="66" l="1"/>
  <c r="Y175" i="66"/>
  <c r="G168" i="67"/>
  <c r="H1" i="1"/>
  <c r="D9" i="1"/>
  <c r="X8" i="19"/>
  <c r="AB9" i="19"/>
  <c r="AB8" i="19" s="1"/>
  <c r="L9" i="21"/>
  <c r="H8" i="21"/>
  <c r="P8" i="20"/>
  <c r="T9" i="20"/>
  <c r="AT11" i="68"/>
  <c r="AT11" i="63"/>
  <c r="W177" i="66" l="1"/>
  <c r="Y176" i="66"/>
  <c r="G169" i="67"/>
  <c r="P9" i="21"/>
  <c r="L8" i="21"/>
  <c r="D1" i="7"/>
  <c r="C1" i="1"/>
  <c r="T8" i="20"/>
  <c r="X9" i="20"/>
  <c r="H9" i="1"/>
  <c r="D8" i="1"/>
  <c r="AT8" i="63"/>
  <c r="AU10" i="63"/>
  <c r="AU10" i="68"/>
  <c r="AT8" i="68"/>
  <c r="W178" i="66" l="1"/>
  <c r="Y177" i="66"/>
  <c r="G170" i="67"/>
  <c r="L9" i="1"/>
  <c r="H8" i="1"/>
  <c r="D9" i="7"/>
  <c r="H1" i="7"/>
  <c r="X8" i="20"/>
  <c r="AB9" i="20"/>
  <c r="AB8" i="20" s="1"/>
  <c r="T9" i="21"/>
  <c r="P8" i="21"/>
  <c r="AU11" i="63"/>
  <c r="AU11" i="68"/>
  <c r="N10" i="69" l="1"/>
  <c r="N10" i="65"/>
  <c r="W179" i="66"/>
  <c r="Y178" i="66"/>
  <c r="G171" i="67"/>
  <c r="D1" i="8"/>
  <c r="C1" i="7"/>
  <c r="X9" i="21"/>
  <c r="T8" i="21"/>
  <c r="H9" i="7"/>
  <c r="D8" i="7"/>
  <c r="P9" i="1"/>
  <c r="L8" i="1"/>
  <c r="AV10" i="68"/>
  <c r="AU8" i="63"/>
  <c r="AU8" i="68"/>
  <c r="AV10" i="63"/>
  <c r="N8" i="69" l="1"/>
  <c r="O9" i="69"/>
  <c r="W180" i="66"/>
  <c r="Y179" i="66"/>
  <c r="G172" i="67"/>
  <c r="N8" i="65"/>
  <c r="O9" i="65"/>
  <c r="AB9" i="21"/>
  <c r="AB8" i="21" s="1"/>
  <c r="X8" i="21"/>
  <c r="P8" i="1"/>
  <c r="T9" i="1"/>
  <c r="H8" i="7"/>
  <c r="L9" i="7"/>
  <c r="H1" i="8"/>
  <c r="D9" i="8"/>
  <c r="AV11" i="63"/>
  <c r="AV11" i="68"/>
  <c r="W181" i="66" l="1"/>
  <c r="Y180" i="66"/>
  <c r="G173" i="67"/>
  <c r="D1" i="9"/>
  <c r="C1" i="8"/>
  <c r="L8" i="7"/>
  <c r="P9" i="7"/>
  <c r="H9" i="8"/>
  <c r="D8" i="8"/>
  <c r="T8" i="1"/>
  <c r="X9" i="1"/>
  <c r="AW10" i="68"/>
  <c r="AV8" i="63"/>
  <c r="AV8" i="68"/>
  <c r="AW10" i="63"/>
  <c r="W182" i="66" l="1"/>
  <c r="Y181" i="66"/>
  <c r="G174" i="67"/>
  <c r="X8" i="1"/>
  <c r="AB9" i="1"/>
  <c r="AB8" i="1" s="1"/>
  <c r="T9" i="7"/>
  <c r="P8" i="7"/>
  <c r="H8" i="8"/>
  <c r="L9" i="8"/>
  <c r="H1" i="9"/>
  <c r="D9" i="9"/>
  <c r="AW11" i="68"/>
  <c r="AW11" i="63"/>
  <c r="W183" i="66" l="1"/>
  <c r="Y182" i="66"/>
  <c r="G175" i="67"/>
  <c r="C1" i="9"/>
  <c r="D1" i="11"/>
  <c r="T8" i="7"/>
  <c r="X9" i="7"/>
  <c r="P9" i="8"/>
  <c r="L8" i="8"/>
  <c r="D8" i="9"/>
  <c r="H9" i="9"/>
  <c r="AX10" i="68"/>
  <c r="AW8" i="68"/>
  <c r="AX10" i="63"/>
  <c r="AW8" i="63"/>
  <c r="W184" i="66" l="1"/>
  <c r="Y183" i="66"/>
  <c r="G176" i="67"/>
  <c r="H8" i="9"/>
  <c r="L9" i="9"/>
  <c r="AB9" i="7"/>
  <c r="AB8" i="7" s="1"/>
  <c r="X8" i="7"/>
  <c r="D9" i="11"/>
  <c r="H1" i="11"/>
  <c r="P8" i="8"/>
  <c r="T9" i="8"/>
  <c r="AX11" i="63"/>
  <c r="AX11" i="68"/>
  <c r="W185" i="66" l="1"/>
  <c r="Y184" i="66"/>
  <c r="G177" i="67"/>
  <c r="T8" i="8"/>
  <c r="X9" i="8"/>
  <c r="L8" i="9"/>
  <c r="P9" i="9"/>
  <c r="C1" i="11"/>
  <c r="D1" i="10"/>
  <c r="D8" i="11"/>
  <c r="H9" i="11"/>
  <c r="AX8" i="68"/>
  <c r="AY10" i="63"/>
  <c r="AX8" i="63"/>
  <c r="AY10" i="68"/>
  <c r="W186" i="66" l="1"/>
  <c r="Y185" i="66"/>
  <c r="G178" i="67"/>
  <c r="L9" i="11"/>
  <c r="H8" i="11"/>
  <c r="T9" i="9"/>
  <c r="P8" i="9"/>
  <c r="D9" i="10"/>
  <c r="H1" i="10"/>
  <c r="X8" i="8"/>
  <c r="AB9" i="8"/>
  <c r="AB8" i="8" s="1"/>
  <c r="AY11" i="63"/>
  <c r="AY11" i="68"/>
  <c r="O10" i="69" l="1"/>
  <c r="O10" i="65"/>
  <c r="W187" i="66"/>
  <c r="Y186" i="66"/>
  <c r="G179" i="67"/>
  <c r="T8" i="9"/>
  <c r="X9" i="9"/>
  <c r="C1" i="10"/>
  <c r="D1" i="58"/>
  <c r="H9" i="10"/>
  <c r="D8" i="10"/>
  <c r="P9" i="11"/>
  <c r="L8" i="11"/>
  <c r="AZ10" i="68"/>
  <c r="AZ10" i="63"/>
  <c r="AY8" i="68"/>
  <c r="AY8" i="63"/>
  <c r="O8" i="69" l="1"/>
  <c r="P9" i="69"/>
  <c r="W188" i="66"/>
  <c r="Y187" i="66"/>
  <c r="G180" i="67"/>
  <c r="P9" i="65"/>
  <c r="O8" i="65"/>
  <c r="D9" i="58"/>
  <c r="H1" i="58"/>
  <c r="P8" i="11"/>
  <c r="T9" i="11"/>
  <c r="AB9" i="9"/>
  <c r="AB8" i="9" s="1"/>
  <c r="X8" i="9"/>
  <c r="L9" i="10"/>
  <c r="H8" i="10"/>
  <c r="AZ11" i="63"/>
  <c r="AZ11" i="68"/>
  <c r="W189" i="66" l="1"/>
  <c r="Y188" i="66"/>
  <c r="G181" i="67"/>
  <c r="C1" i="58"/>
  <c r="D1" i="59"/>
  <c r="H9" i="58"/>
  <c r="D8" i="58"/>
  <c r="X9" i="11"/>
  <c r="T8" i="11"/>
  <c r="L8" i="10"/>
  <c r="P9" i="10"/>
  <c r="AZ8" i="68"/>
  <c r="AZ8" i="63"/>
  <c r="BA10" i="63"/>
  <c r="BA10" i="68"/>
  <c r="W190" i="66" l="1"/>
  <c r="Y189" i="66"/>
  <c r="G182" i="67"/>
  <c r="P8" i="10"/>
  <c r="T9" i="10"/>
  <c r="H8" i="58"/>
  <c r="L9" i="58"/>
  <c r="D9" i="59"/>
  <c r="H1" i="59"/>
  <c r="AB9" i="11"/>
  <c r="AB8" i="11" s="1"/>
  <c r="X8" i="11"/>
  <c r="BA11" i="68"/>
  <c r="BA11" i="63"/>
  <c r="W191" i="66" l="1"/>
  <c r="Y190" i="66"/>
  <c r="G183" i="67"/>
  <c r="P9" i="58"/>
  <c r="L8" i="58"/>
  <c r="D8" i="59"/>
  <c r="H9" i="59"/>
  <c r="D1" i="60"/>
  <c r="C1" i="59"/>
  <c r="X9" i="10"/>
  <c r="T8" i="10"/>
  <c r="BA8" i="68"/>
  <c r="BB10" i="63"/>
  <c r="BA8" i="63"/>
  <c r="BB10" i="68"/>
  <c r="W192" i="66" l="1"/>
  <c r="Y191" i="66"/>
  <c r="G184" i="67"/>
  <c r="AB9" i="10"/>
  <c r="AB8" i="10" s="1"/>
  <c r="X8" i="10"/>
  <c r="L9" i="59"/>
  <c r="H8" i="59"/>
  <c r="H1" i="60"/>
  <c r="D9" i="60"/>
  <c r="T9" i="58"/>
  <c r="P8" i="58"/>
  <c r="BB11" i="63"/>
  <c r="BB11" i="68"/>
  <c r="W193" i="66" l="1"/>
  <c r="Y192" i="66"/>
  <c r="G185" i="67"/>
  <c r="C1" i="60"/>
  <c r="D1" i="61"/>
  <c r="D8" i="60"/>
  <c r="H9" i="60"/>
  <c r="X9" i="58"/>
  <c r="T8" i="58"/>
  <c r="P9" i="59"/>
  <c r="L8" i="59"/>
  <c r="BB8" i="68"/>
  <c r="BB8" i="63"/>
  <c r="BC10" i="63"/>
  <c r="BC10" i="68"/>
  <c r="W194" i="66" l="1"/>
  <c r="Y193" i="66"/>
  <c r="G186" i="67"/>
  <c r="BH6" i="63"/>
  <c r="E6" i="64" s="1"/>
  <c r="L9" i="60"/>
  <c r="H8" i="60"/>
  <c r="H1" i="61"/>
  <c r="D9" i="61"/>
  <c r="T9" i="59"/>
  <c r="P8" i="59"/>
  <c r="X8" i="58"/>
  <c r="AB9" i="58"/>
  <c r="AB8" i="58" s="1"/>
  <c r="BC11" i="68"/>
  <c r="BC11" i="63"/>
  <c r="P10" i="69" l="1"/>
  <c r="K6" i="69" s="1"/>
  <c r="P10" i="65"/>
  <c r="K6" i="65" s="1"/>
  <c r="C1" i="61"/>
  <c r="W195" i="66"/>
  <c r="Y194" i="66"/>
  <c r="G187" i="67"/>
  <c r="BN6" i="63"/>
  <c r="BO6" i="63" s="1"/>
  <c r="BJ6" i="63"/>
  <c r="G6" i="64" s="1"/>
  <c r="BN7" i="63"/>
  <c r="L8" i="60"/>
  <c r="P9" i="60"/>
  <c r="H9" i="61"/>
  <c r="D8" i="61"/>
  <c r="T8" i="59"/>
  <c r="X9" i="59"/>
  <c r="BC8" i="68"/>
  <c r="BC8" i="63"/>
  <c r="F3" i="69" l="1"/>
  <c r="P8" i="69"/>
  <c r="P8" i="65"/>
  <c r="F3" i="65"/>
  <c r="W196" i="66"/>
  <c r="Y195" i="66"/>
  <c r="G188" i="67"/>
  <c r="BO7" i="63"/>
  <c r="BH38" i="63" s="1"/>
  <c r="H8" i="61"/>
  <c r="L9" i="61"/>
  <c r="X8" i="59"/>
  <c r="AB9" i="59"/>
  <c r="AB8" i="59" s="1"/>
  <c r="T9" i="60"/>
  <c r="P8" i="60"/>
  <c r="W197" i="66" l="1"/>
  <c r="Y196" i="66"/>
  <c r="G189" i="67"/>
  <c r="BH28" i="63"/>
  <c r="BI28" i="63" s="1"/>
  <c r="I17" i="64" s="1"/>
  <c r="BH18" i="63"/>
  <c r="BI18" i="63" s="1"/>
  <c r="D18" i="64" s="1"/>
  <c r="BH42" i="63"/>
  <c r="BI42" i="63" s="1"/>
  <c r="BH27" i="63"/>
  <c r="BJ27" i="63" s="1"/>
  <c r="BH19" i="63"/>
  <c r="BJ19" i="63" s="1"/>
  <c r="BH25" i="63"/>
  <c r="BJ25" i="63" s="1"/>
  <c r="BH23" i="63"/>
  <c r="BI23" i="63" s="1"/>
  <c r="BH35" i="63"/>
  <c r="BJ35" i="63" s="1"/>
  <c r="BH16" i="63"/>
  <c r="BJ16" i="63" s="1"/>
  <c r="BH24" i="63"/>
  <c r="BJ24" i="63" s="1"/>
  <c r="BH40" i="63"/>
  <c r="BI40" i="63" s="1"/>
  <c r="BH31" i="63"/>
  <c r="BI31" i="63" s="1"/>
  <c r="I19" i="64" s="1"/>
  <c r="BH29" i="63"/>
  <c r="BI29" i="63" s="1"/>
  <c r="BH36" i="63"/>
  <c r="BJ36" i="63" s="1"/>
  <c r="BH33" i="63"/>
  <c r="BI33" i="63" s="1"/>
  <c r="BH34" i="63"/>
  <c r="BJ34" i="63" s="1"/>
  <c r="BH32" i="63"/>
  <c r="BJ32" i="63" s="1"/>
  <c r="I33" i="64" s="1"/>
  <c r="BH48" i="63"/>
  <c r="BH37" i="63"/>
  <c r="BI37" i="63" s="1"/>
  <c r="D35" i="64" s="1"/>
  <c r="BH17" i="63"/>
  <c r="BI17" i="63" s="1"/>
  <c r="D17" i="64" s="1"/>
  <c r="BH14" i="63"/>
  <c r="BJ14" i="63" s="1"/>
  <c r="BH43" i="63"/>
  <c r="BJ43" i="63" s="1"/>
  <c r="I35" i="64" s="1"/>
  <c r="BH13" i="63"/>
  <c r="BI13" i="63" s="1"/>
  <c r="D13" i="64" s="1"/>
  <c r="BH21" i="63"/>
  <c r="BI21" i="63" s="1"/>
  <c r="BH20" i="63"/>
  <c r="BJ20" i="63" s="1"/>
  <c r="BH26" i="63"/>
  <c r="BJ26" i="63" s="1"/>
  <c r="BH12" i="63"/>
  <c r="BI12" i="63" s="1"/>
  <c r="BH41" i="63"/>
  <c r="BI41" i="63" s="1"/>
  <c r="BH22" i="63"/>
  <c r="BJ22" i="63" s="1"/>
  <c r="BH15" i="63"/>
  <c r="BI15" i="63" s="1"/>
  <c r="D15" i="64" s="1"/>
  <c r="BH39" i="63"/>
  <c r="BJ39" i="63" s="1"/>
  <c r="I34" i="64" s="1"/>
  <c r="BH30" i="63"/>
  <c r="BJ30" i="63" s="1"/>
  <c r="P9" i="61"/>
  <c r="L8" i="61"/>
  <c r="T8" i="60"/>
  <c r="X9" i="60"/>
  <c r="BJ38" i="63"/>
  <c r="BI38" i="63"/>
  <c r="D36" i="64" s="1"/>
  <c r="W198" i="66" l="1"/>
  <c r="Y197" i="66"/>
  <c r="G190" i="67"/>
  <c r="BJ18" i="63"/>
  <c r="BJ42" i="63"/>
  <c r="BI27" i="63"/>
  <c r="BJ28" i="63"/>
  <c r="BJ40" i="63"/>
  <c r="BJ23" i="63"/>
  <c r="BJ29" i="63"/>
  <c r="BI25" i="63"/>
  <c r="BI35" i="63"/>
  <c r="D33" i="64" s="1"/>
  <c r="BI16" i="63"/>
  <c r="D16" i="64" s="1"/>
  <c r="BI24" i="63"/>
  <c r="BJ31" i="63"/>
  <c r="BJ13" i="63"/>
  <c r="BJ12" i="63"/>
  <c r="BJ37" i="63"/>
  <c r="BI26" i="63"/>
  <c r="BJ17" i="63"/>
  <c r="BJ33" i="63"/>
  <c r="BI34" i="63"/>
  <c r="D32" i="64" s="1"/>
  <c r="BJ41" i="63"/>
  <c r="BJ21" i="63"/>
  <c r="BI30" i="63"/>
  <c r="I18" i="64" s="1"/>
  <c r="BI36" i="63"/>
  <c r="D34" i="64" s="1"/>
  <c r="BH44" i="63"/>
  <c r="BJ44" i="63" s="1"/>
  <c r="BJ15" i="63"/>
  <c r="BI22" i="63"/>
  <c r="I14" i="64" s="1"/>
  <c r="BI20" i="63"/>
  <c r="I13" i="64" s="1"/>
  <c r="BI14" i="63"/>
  <c r="D14" i="64" s="1"/>
  <c r="BI43" i="63"/>
  <c r="D12" i="64"/>
  <c r="P8" i="61"/>
  <c r="T9" i="61"/>
  <c r="X8" i="60"/>
  <c r="AB9" i="60"/>
  <c r="AB8" i="60" s="1"/>
  <c r="D31" i="64"/>
  <c r="W199" i="66" l="1"/>
  <c r="Y198" i="66"/>
  <c r="G191" i="67"/>
  <c r="I16" i="64"/>
  <c r="I15" i="64"/>
  <c r="BI39" i="63"/>
  <c r="BI32" i="63"/>
  <c r="BI19" i="63"/>
  <c r="T8" i="61"/>
  <c r="X9" i="61"/>
  <c r="W200" i="66" l="1"/>
  <c r="Y199" i="66"/>
  <c r="G192" i="67"/>
  <c r="AB9" i="61"/>
  <c r="AB8" i="61" s="1"/>
  <c r="X8" i="61"/>
  <c r="W201" i="66" l="1"/>
  <c r="Y200" i="66"/>
  <c r="G193" i="67"/>
  <c r="W202" i="66" l="1"/>
  <c r="Y201" i="66"/>
  <c r="G194" i="67"/>
  <c r="W203" i="66" l="1"/>
  <c r="Y202" i="66"/>
  <c r="G195" i="67"/>
  <c r="W204" i="66" l="1"/>
  <c r="Y203" i="66"/>
  <c r="G196" i="67"/>
  <c r="W205" i="66" l="1"/>
  <c r="Y204" i="66"/>
  <c r="G197" i="67"/>
  <c r="W206" i="66" l="1"/>
  <c r="Y205" i="66"/>
  <c r="G198" i="67"/>
  <c r="W207" i="66" l="1"/>
  <c r="Y206" i="66"/>
  <c r="G199" i="67"/>
  <c r="W208" i="66" l="1"/>
  <c r="Y207" i="66"/>
  <c r="G200" i="67"/>
  <c r="W209" i="66" l="1"/>
  <c r="Y208" i="66"/>
  <c r="G201" i="67"/>
  <c r="W210" i="66" l="1"/>
  <c r="Y209" i="66"/>
  <c r="G202" i="67"/>
  <c r="W211" i="66" l="1"/>
  <c r="Y210" i="66"/>
  <c r="G203" i="67"/>
  <c r="W212" i="66" l="1"/>
  <c r="Y211" i="66"/>
  <c r="G204" i="67"/>
  <c r="W213" i="66" l="1"/>
  <c r="Y212" i="66"/>
  <c r="G205" i="67"/>
  <c r="W214" i="66" l="1"/>
  <c r="Y213" i="66"/>
  <c r="G206" i="67"/>
  <c r="W215" i="66" l="1"/>
  <c r="Y214" i="66"/>
  <c r="G207" i="67"/>
  <c r="W216" i="66" l="1"/>
  <c r="Y215" i="66"/>
  <c r="G208" i="67"/>
  <c r="W217" i="66" l="1"/>
  <c r="Y216" i="66"/>
  <c r="G209" i="67"/>
  <c r="W218" i="66" l="1"/>
  <c r="Y217" i="66"/>
  <c r="G210" i="67"/>
  <c r="W219" i="66" l="1"/>
  <c r="Y218" i="66"/>
  <c r="G211" i="67"/>
  <c r="W220" i="66" l="1"/>
  <c r="Y219" i="66"/>
  <c r="G212" i="67"/>
  <c r="W221" i="66" l="1"/>
  <c r="Y220" i="66"/>
  <c r="G213" i="67"/>
  <c r="W222" i="66" l="1"/>
  <c r="Y221" i="66"/>
  <c r="G214" i="67"/>
  <c r="W223" i="66" l="1"/>
  <c r="Y222" i="66"/>
  <c r="G215" i="67"/>
  <c r="W224" i="66" l="1"/>
  <c r="Y223" i="66"/>
  <c r="G216" i="67"/>
  <c r="W225" i="66" l="1"/>
  <c r="Y224" i="66"/>
  <c r="G217" i="67"/>
  <c r="W226" i="66" l="1"/>
  <c r="Y225" i="66"/>
  <c r="G218" i="67"/>
  <c r="W227" i="66" l="1"/>
  <c r="Y226" i="66"/>
  <c r="G219" i="67"/>
  <c r="W228" i="66" l="1"/>
  <c r="Y227" i="66"/>
  <c r="G220" i="67"/>
  <c r="W229" i="66" l="1"/>
  <c r="Y228" i="66"/>
  <c r="G221" i="67"/>
  <c r="W230" i="66" l="1"/>
  <c r="Y229" i="66"/>
  <c r="G222" i="67"/>
  <c r="W231" i="66" l="1"/>
  <c r="Y230" i="66"/>
  <c r="G223" i="67"/>
  <c r="W232" i="66" l="1"/>
  <c r="Y231" i="66"/>
  <c r="G224" i="67"/>
  <c r="W233" i="66" l="1"/>
  <c r="Y232" i="66"/>
  <c r="G225" i="67"/>
  <c r="W234" i="66" l="1"/>
  <c r="Y233" i="66"/>
  <c r="G226" i="67"/>
  <c r="W235" i="66" l="1"/>
  <c r="Y234" i="66"/>
  <c r="G227" i="67"/>
  <c r="W236" i="66" l="1"/>
  <c r="Y235" i="66"/>
  <c r="G228" i="67"/>
  <c r="W237" i="66" l="1"/>
  <c r="Y236" i="66"/>
  <c r="G229" i="67"/>
  <c r="W238" i="66" l="1"/>
  <c r="Y237" i="66"/>
  <c r="G230" i="67"/>
  <c r="W239" i="66" l="1"/>
  <c r="Y238" i="66"/>
  <c r="G231" i="67"/>
  <c r="W240" i="66" l="1"/>
  <c r="Y239" i="66"/>
  <c r="G232" i="67"/>
  <c r="W241" i="66" l="1"/>
  <c r="Y240" i="66"/>
  <c r="G233" i="67"/>
  <c r="W242" i="66" l="1"/>
  <c r="Y241" i="66"/>
  <c r="G234" i="67"/>
  <c r="W243" i="66" l="1"/>
  <c r="Y242" i="66"/>
  <c r="G235" i="67"/>
  <c r="W244" i="66" l="1"/>
  <c r="Y243" i="66"/>
  <c r="G236" i="67"/>
  <c r="W245" i="66" l="1"/>
  <c r="Y244" i="66"/>
  <c r="G237" i="67"/>
  <c r="W246" i="66" l="1"/>
  <c r="Y245" i="66"/>
  <c r="G238" i="67"/>
  <c r="W247" i="66" l="1"/>
  <c r="Y246" i="66"/>
  <c r="G239" i="67"/>
  <c r="W248" i="66" l="1"/>
  <c r="Y247" i="66"/>
  <c r="G240" i="67"/>
  <c r="W249" i="66" l="1"/>
  <c r="Y248" i="66"/>
  <c r="G241" i="67"/>
  <c r="W250" i="66" l="1"/>
  <c r="Y249" i="66"/>
  <c r="G242" i="67"/>
  <c r="W251" i="66" l="1"/>
  <c r="Y250" i="66"/>
  <c r="G243" i="67"/>
  <c r="W252" i="66" l="1"/>
  <c r="Y251" i="66"/>
  <c r="G244" i="67"/>
  <c r="W253" i="66" l="1"/>
  <c r="Y252" i="66"/>
  <c r="G245" i="67"/>
  <c r="W254" i="66" l="1"/>
  <c r="Y253" i="66"/>
  <c r="G246" i="67"/>
  <c r="W255" i="66" l="1"/>
  <c r="Y254" i="66"/>
  <c r="G247" i="67"/>
  <c r="W256" i="66" l="1"/>
  <c r="Y255" i="66"/>
  <c r="G248" i="67"/>
  <c r="W257" i="66" l="1"/>
  <c r="Y256" i="66"/>
  <c r="G249" i="67"/>
  <c r="W258" i="66" l="1"/>
  <c r="Y257" i="66"/>
  <c r="G250" i="67"/>
  <c r="W259" i="66" l="1"/>
  <c r="Y258" i="66"/>
  <c r="G251" i="67"/>
  <c r="W260" i="66" l="1"/>
  <c r="Y259" i="66"/>
  <c r="G252" i="67"/>
  <c r="W261" i="66" l="1"/>
  <c r="Y260" i="66"/>
  <c r="G253" i="67"/>
  <c r="W262" i="66" l="1"/>
  <c r="Y261" i="66"/>
  <c r="G254" i="67"/>
  <c r="W263" i="66" l="1"/>
  <c r="Y262" i="66"/>
  <c r="G255" i="67"/>
  <c r="W264" i="66" l="1"/>
  <c r="Y263" i="66"/>
  <c r="G256" i="67"/>
  <c r="W265" i="66" l="1"/>
  <c r="Y264" i="66"/>
  <c r="G257" i="67"/>
  <c r="W266" i="66" l="1"/>
  <c r="Y265" i="66"/>
  <c r="G258" i="67"/>
  <c r="W267" i="66" l="1"/>
  <c r="Y266" i="66"/>
  <c r="G259" i="67"/>
  <c r="W268" i="66" l="1"/>
  <c r="Y267" i="66"/>
  <c r="G260" i="67"/>
  <c r="W269" i="66" l="1"/>
  <c r="Y268" i="66"/>
  <c r="G261" i="67"/>
  <c r="W270" i="66" l="1"/>
  <c r="Y269" i="66"/>
  <c r="G262" i="67"/>
  <c r="W271" i="66" l="1"/>
  <c r="Y270" i="66"/>
  <c r="G263" i="67"/>
  <c r="W272" i="66" l="1"/>
  <c r="Y271" i="66"/>
  <c r="G264" i="67"/>
  <c r="W273" i="66" l="1"/>
  <c r="Y272" i="66"/>
  <c r="G265" i="67"/>
  <c r="W274" i="66" l="1"/>
  <c r="Y273" i="66"/>
  <c r="G266" i="67"/>
  <c r="W275" i="66" l="1"/>
  <c r="Y274" i="66"/>
  <c r="G267" i="67"/>
  <c r="W276" i="66" l="1"/>
  <c r="Y275" i="66"/>
  <c r="G268" i="67"/>
  <c r="W277" i="66" l="1"/>
  <c r="Y276" i="66"/>
  <c r="G269" i="67"/>
  <c r="W278" i="66" l="1"/>
  <c r="Y277" i="66"/>
  <c r="G270" i="67"/>
  <c r="W279" i="66" l="1"/>
  <c r="Y278" i="66"/>
  <c r="G271" i="67"/>
  <c r="W280" i="66" l="1"/>
  <c r="Y279" i="66"/>
  <c r="G272" i="67"/>
  <c r="W281" i="66" l="1"/>
  <c r="Y280" i="66"/>
  <c r="G273" i="67"/>
  <c r="W282" i="66" l="1"/>
  <c r="Y281" i="66"/>
  <c r="G274" i="67"/>
  <c r="W283" i="66" l="1"/>
  <c r="Y282" i="66"/>
  <c r="G275" i="67"/>
  <c r="W284" i="66" l="1"/>
  <c r="Y283" i="66"/>
  <c r="G276" i="67"/>
  <c r="W285" i="66" l="1"/>
  <c r="Y284" i="66"/>
  <c r="G277" i="67"/>
  <c r="W286" i="66" l="1"/>
  <c r="Y285" i="66"/>
  <c r="G278" i="67"/>
  <c r="W287" i="66" l="1"/>
  <c r="Y286" i="66"/>
  <c r="G279" i="67"/>
  <c r="W288" i="66" l="1"/>
  <c r="Y287" i="66"/>
  <c r="G280" i="67"/>
  <c r="W289" i="66" l="1"/>
  <c r="Y288" i="66"/>
  <c r="G281" i="67"/>
  <c r="W290" i="66" l="1"/>
  <c r="Y289" i="66"/>
  <c r="G282" i="67"/>
  <c r="W291" i="66" l="1"/>
  <c r="Y290" i="66"/>
  <c r="G283" i="67"/>
  <c r="W292" i="66" l="1"/>
  <c r="Y291" i="66"/>
  <c r="G284" i="67"/>
  <c r="W293" i="66" l="1"/>
  <c r="Y292" i="66"/>
  <c r="G285" i="67"/>
  <c r="W294" i="66" l="1"/>
  <c r="Y293" i="66"/>
  <c r="G286" i="67"/>
  <c r="W295" i="66" l="1"/>
  <c r="Y294" i="66"/>
  <c r="G287" i="67"/>
  <c r="W296" i="66" l="1"/>
  <c r="Y295" i="66"/>
  <c r="G288" i="67"/>
  <c r="W297" i="66" l="1"/>
  <c r="Y296" i="66"/>
  <c r="G289" i="67"/>
  <c r="W298" i="66" l="1"/>
  <c r="Y297" i="66"/>
  <c r="G290" i="67"/>
  <c r="W299" i="66" l="1"/>
  <c r="Y298" i="66"/>
  <c r="G291" i="67"/>
  <c r="W300" i="66" l="1"/>
  <c r="Y299" i="66"/>
  <c r="G292" i="67"/>
  <c r="W301" i="66" l="1"/>
  <c r="Y300" i="66"/>
  <c r="G293" i="67"/>
  <c r="W302" i="66" l="1"/>
  <c r="Y301" i="66"/>
  <c r="G294" i="67"/>
  <c r="W303" i="66" l="1"/>
  <c r="Y302" i="66"/>
  <c r="G295" i="67"/>
  <c r="W304" i="66" l="1"/>
  <c r="Y303" i="66"/>
  <c r="G296" i="67"/>
  <c r="W305" i="66" l="1"/>
  <c r="Y304" i="66"/>
  <c r="G297" i="67"/>
  <c r="W306" i="66" l="1"/>
  <c r="Y305" i="66"/>
  <c r="G298" i="67"/>
  <c r="W307" i="66" l="1"/>
  <c r="Y306" i="66"/>
  <c r="G299" i="67"/>
  <c r="W308" i="66" l="1"/>
  <c r="Y307" i="66"/>
  <c r="G300" i="67"/>
  <c r="W309" i="66" l="1"/>
  <c r="Y308" i="66"/>
  <c r="G301" i="67"/>
  <c r="W310" i="66" l="1"/>
  <c r="Y309" i="66"/>
  <c r="G302" i="67"/>
  <c r="W311" i="66" l="1"/>
  <c r="Y310" i="66"/>
  <c r="G303" i="67"/>
  <c r="W312" i="66" l="1"/>
  <c r="Y311" i="66"/>
  <c r="G304" i="67"/>
  <c r="W313" i="66" l="1"/>
  <c r="Y312" i="66"/>
  <c r="G305" i="67"/>
  <c r="W314" i="66" l="1"/>
  <c r="Y313" i="66"/>
  <c r="G306" i="67"/>
  <c r="W315" i="66" l="1"/>
  <c r="Y314" i="66"/>
  <c r="G307" i="67"/>
  <c r="W316" i="66" l="1"/>
  <c r="Y315" i="66"/>
  <c r="G308" i="67"/>
  <c r="W317" i="66" l="1"/>
  <c r="Y316" i="66"/>
  <c r="G309" i="67"/>
  <c r="W318" i="66" l="1"/>
  <c r="Y317" i="66"/>
  <c r="G310" i="67"/>
  <c r="W319" i="66" l="1"/>
  <c r="Y318" i="66"/>
  <c r="G311" i="67"/>
  <c r="W320" i="66" l="1"/>
  <c r="Y319" i="66"/>
  <c r="G312" i="67"/>
  <c r="W321" i="66" l="1"/>
  <c r="Y320" i="66"/>
  <c r="G313" i="67"/>
  <c r="W322" i="66" l="1"/>
  <c r="Y321" i="66"/>
  <c r="G314" i="67"/>
  <c r="W323" i="66" l="1"/>
  <c r="Y322" i="66"/>
  <c r="G315" i="67"/>
  <c r="W324" i="66" l="1"/>
  <c r="Y323" i="66"/>
  <c r="G316" i="67"/>
  <c r="W325" i="66" l="1"/>
  <c r="Y324" i="66"/>
  <c r="G317" i="67"/>
  <c r="W326" i="66" l="1"/>
  <c r="Y325" i="66"/>
  <c r="G318" i="67"/>
  <c r="W327" i="66" l="1"/>
  <c r="Y326" i="66"/>
  <c r="G319" i="67"/>
  <c r="W328" i="66" l="1"/>
  <c r="Y327" i="66"/>
  <c r="G320" i="67"/>
  <c r="W329" i="66" l="1"/>
  <c r="Y328" i="66"/>
  <c r="G321" i="67"/>
  <c r="W330" i="66" l="1"/>
  <c r="Y329" i="66"/>
  <c r="G322" i="67"/>
  <c r="W331" i="66" l="1"/>
  <c r="Y330" i="66"/>
  <c r="G323" i="67"/>
  <c r="W332" i="66" l="1"/>
  <c r="Y331" i="66"/>
  <c r="G324" i="67"/>
  <c r="W333" i="66" l="1"/>
  <c r="Y332" i="66"/>
  <c r="G325" i="67"/>
  <c r="W334" i="66" l="1"/>
  <c r="Y333" i="66"/>
  <c r="G326" i="67"/>
  <c r="W335" i="66" l="1"/>
  <c r="Y334" i="66"/>
  <c r="G327" i="67"/>
  <c r="W336" i="66" l="1"/>
  <c r="Y335" i="66"/>
  <c r="G328" i="67"/>
  <c r="W337" i="66" l="1"/>
  <c r="Y336" i="66"/>
  <c r="G329" i="67"/>
  <c r="W338" i="66" l="1"/>
  <c r="Y337" i="66"/>
  <c r="G330" i="67"/>
  <c r="W339" i="66" l="1"/>
  <c r="Y338" i="66"/>
  <c r="G331" i="67"/>
  <c r="W340" i="66" l="1"/>
  <c r="Y339" i="66"/>
  <c r="G332" i="67"/>
  <c r="W341" i="66" l="1"/>
  <c r="Y340" i="66"/>
  <c r="G333" i="67"/>
  <c r="W342" i="66" l="1"/>
  <c r="Y341" i="66"/>
  <c r="G334" i="67"/>
  <c r="W343" i="66" l="1"/>
  <c r="Y342" i="66"/>
  <c r="G335" i="67"/>
  <c r="W344" i="66" l="1"/>
  <c r="Y343" i="66"/>
  <c r="G336" i="67"/>
  <c r="W345" i="66" l="1"/>
  <c r="Y344" i="66"/>
  <c r="G337" i="67"/>
  <c r="W346" i="66" l="1"/>
  <c r="Y345" i="66"/>
  <c r="G338" i="67"/>
  <c r="W347" i="66" l="1"/>
  <c r="Y346" i="66"/>
  <c r="G339" i="67"/>
  <c r="W348" i="66" l="1"/>
  <c r="Y347" i="66"/>
  <c r="G340" i="67"/>
  <c r="W349" i="66" l="1"/>
  <c r="Y348" i="66"/>
  <c r="G341" i="67"/>
  <c r="W350" i="66" l="1"/>
  <c r="Y349" i="66"/>
  <c r="G342" i="67"/>
  <c r="W351" i="66" l="1"/>
  <c r="Y350" i="66"/>
  <c r="G343" i="67"/>
  <c r="W352" i="66" l="1"/>
  <c r="Y351" i="66"/>
  <c r="G344" i="67"/>
  <c r="W353" i="66" l="1"/>
  <c r="Y352" i="66"/>
  <c r="G345" i="67"/>
  <c r="W354" i="66" l="1"/>
  <c r="Y353" i="66"/>
  <c r="G346" i="67"/>
  <c r="W355" i="66" l="1"/>
  <c r="Y354" i="66"/>
  <c r="G347" i="67"/>
  <c r="W356" i="66" l="1"/>
  <c r="Y355" i="66"/>
  <c r="G348" i="67"/>
  <c r="W357" i="66" l="1"/>
  <c r="Y356" i="66"/>
  <c r="G349" i="67"/>
  <c r="W358" i="66" l="1"/>
  <c r="Y357" i="66"/>
  <c r="G350" i="67"/>
  <c r="W359" i="66" l="1"/>
  <c r="Y358" i="66"/>
  <c r="G351" i="67"/>
  <c r="W360" i="66" l="1"/>
  <c r="Y359" i="66"/>
  <c r="G352" i="67"/>
  <c r="W361" i="66" l="1"/>
  <c r="Y360" i="66"/>
  <c r="G353" i="67"/>
  <c r="W362" i="66" l="1"/>
  <c r="Y361" i="66"/>
  <c r="G354" i="67"/>
  <c r="W363" i="66" l="1"/>
  <c r="Y362" i="66"/>
  <c r="G355" i="67"/>
  <c r="W364" i="66" l="1"/>
  <c r="Y363" i="66"/>
  <c r="G356" i="67"/>
  <c r="W365" i="66" l="1"/>
  <c r="Y364" i="66"/>
  <c r="G357" i="67"/>
  <c r="W366" i="66" l="1"/>
  <c r="Y365" i="66"/>
  <c r="G358" i="67"/>
  <c r="W367" i="66" l="1"/>
  <c r="Y366" i="66"/>
  <c r="G359" i="67"/>
  <c r="W368" i="66" l="1"/>
  <c r="Y367" i="66"/>
  <c r="G360" i="67"/>
  <c r="W369" i="66" l="1"/>
  <c r="Y368" i="66"/>
  <c r="G361" i="67"/>
  <c r="W370" i="66" l="1"/>
  <c r="Y369" i="66"/>
  <c r="G362" i="67"/>
  <c r="W371" i="66" l="1"/>
  <c r="Y370" i="66"/>
  <c r="G363" i="67"/>
  <c r="W372" i="66" l="1"/>
  <c r="Y371" i="66"/>
  <c r="G364" i="67"/>
  <c r="W373" i="66" l="1"/>
  <c r="Y372" i="66"/>
  <c r="G365" i="67"/>
  <c r="W374" i="66" l="1"/>
  <c r="Y373" i="66"/>
  <c r="G366" i="67"/>
  <c r="W375" i="66" l="1"/>
  <c r="Y374" i="66"/>
  <c r="G367" i="67"/>
  <c r="W376" i="66" l="1"/>
  <c r="Y375" i="66"/>
  <c r="G368" i="67"/>
  <c r="W377" i="66" l="1"/>
  <c r="Y376" i="66"/>
  <c r="G369" i="67"/>
  <c r="W378" i="66" l="1"/>
  <c r="Y377" i="66"/>
  <c r="G370" i="67"/>
  <c r="W379" i="66" l="1"/>
  <c r="Y378" i="66"/>
  <c r="G371" i="67"/>
  <c r="W380" i="66" l="1"/>
  <c r="Y379" i="66"/>
  <c r="G372" i="67"/>
  <c r="W381" i="66" l="1"/>
  <c r="Y380" i="66"/>
  <c r="G373" i="67"/>
  <c r="W382" i="66" l="1"/>
  <c r="Y381" i="66"/>
  <c r="G374" i="67"/>
  <c r="W383" i="66" l="1"/>
  <c r="Y382" i="66"/>
  <c r="G375" i="67"/>
  <c r="W384" i="66" l="1"/>
  <c r="Y383" i="66"/>
  <c r="G376" i="67"/>
  <c r="W385" i="66" l="1"/>
  <c r="Y384" i="66"/>
  <c r="G377" i="67"/>
  <c r="W386" i="66" l="1"/>
  <c r="Y385" i="66"/>
  <c r="G378" i="67"/>
  <c r="W387" i="66" l="1"/>
  <c r="Y386" i="66"/>
  <c r="G379" i="67"/>
  <c r="W388" i="66" l="1"/>
  <c r="Y387" i="66"/>
  <c r="G380" i="67"/>
  <c r="W389" i="66" l="1"/>
  <c r="Y388" i="66"/>
  <c r="G381" i="67"/>
  <c r="Y389" i="66" l="1"/>
  <c r="W390" i="66"/>
  <c r="G382" i="67"/>
  <c r="W391" i="66" l="1"/>
  <c r="Y390" i="66"/>
  <c r="G383" i="67"/>
  <c r="W392" i="66" l="1"/>
  <c r="Y391" i="66"/>
  <c r="G384" i="67"/>
  <c r="W393" i="66" l="1"/>
  <c r="Y392" i="66"/>
  <c r="G385" i="67"/>
  <c r="W394" i="66" l="1"/>
  <c r="Y393" i="66"/>
  <c r="G386" i="67"/>
  <c r="W395" i="66" l="1"/>
  <c r="Y394" i="66"/>
  <c r="G387" i="67"/>
  <c r="W396" i="66" l="1"/>
  <c r="Y395" i="66"/>
  <c r="G388" i="67"/>
  <c r="W397" i="66" l="1"/>
  <c r="Y396" i="66"/>
  <c r="G389" i="67"/>
  <c r="W398" i="66" l="1"/>
  <c r="Y397" i="66"/>
  <c r="G390" i="67"/>
  <c r="W399" i="66" l="1"/>
  <c r="Y398" i="66"/>
  <c r="G391" i="67"/>
  <c r="W400" i="66" l="1"/>
  <c r="Y399" i="66"/>
  <c r="G392" i="67"/>
  <c r="W401" i="66" l="1"/>
  <c r="Y400" i="66"/>
  <c r="G393" i="67"/>
  <c r="W402" i="66" l="1"/>
  <c r="Y401" i="66"/>
  <c r="G394" i="67"/>
  <c r="W403" i="66" l="1"/>
  <c r="Y402" i="66"/>
  <c r="G395" i="67"/>
  <c r="W404" i="66" l="1"/>
  <c r="Y403" i="66"/>
  <c r="G396" i="67"/>
  <c r="W405" i="66" l="1"/>
  <c r="Y404" i="66"/>
  <c r="G397" i="67"/>
  <c r="W406" i="66" l="1"/>
  <c r="Y405" i="66"/>
  <c r="G398" i="67"/>
  <c r="W407" i="66" l="1"/>
  <c r="Y406" i="66"/>
  <c r="G399" i="67"/>
  <c r="W408" i="66" l="1"/>
  <c r="Y407" i="66"/>
  <c r="G400" i="67"/>
  <c r="W409" i="66" l="1"/>
  <c r="Y408" i="66"/>
  <c r="G401" i="67"/>
  <c r="W410" i="66" l="1"/>
  <c r="Y409" i="66"/>
  <c r="G402" i="67"/>
  <c r="W411" i="66" l="1"/>
  <c r="Y410" i="66"/>
  <c r="G403" i="67"/>
  <c r="W412" i="66" l="1"/>
  <c r="Y411" i="66"/>
  <c r="G404" i="67"/>
  <c r="W413" i="66" l="1"/>
  <c r="Y412" i="66"/>
  <c r="G405" i="67"/>
  <c r="W414" i="66" l="1"/>
  <c r="Y413" i="66"/>
  <c r="G406" i="67"/>
  <c r="W415" i="66" l="1"/>
  <c r="Y414" i="66"/>
  <c r="G407" i="67"/>
  <c r="W416" i="66" l="1"/>
  <c r="Y415" i="66"/>
  <c r="G408" i="67"/>
  <c r="W417" i="66" l="1"/>
  <c r="Y416" i="66"/>
  <c r="G409" i="67"/>
  <c r="W418" i="66" l="1"/>
  <c r="Y417" i="66"/>
  <c r="G410" i="67"/>
  <c r="W419" i="66" l="1"/>
  <c r="Y418" i="66"/>
  <c r="G411" i="67"/>
  <c r="W420" i="66" l="1"/>
  <c r="Y419" i="66"/>
  <c r="G412" i="67"/>
  <c r="W421" i="66" l="1"/>
  <c r="Y420" i="66"/>
  <c r="G413" i="67"/>
  <c r="W422" i="66" l="1"/>
  <c r="Y421" i="66"/>
  <c r="G414" i="67"/>
  <c r="W423" i="66" l="1"/>
  <c r="Y422" i="66"/>
  <c r="G415" i="67"/>
  <c r="W424" i="66" l="1"/>
  <c r="Y423" i="66"/>
  <c r="G416" i="67"/>
  <c r="W425" i="66" l="1"/>
  <c r="Y424" i="66"/>
  <c r="G417" i="67"/>
  <c r="W426" i="66" l="1"/>
  <c r="Y425" i="66"/>
  <c r="G418" i="67"/>
  <c r="W427" i="66" l="1"/>
  <c r="Y426" i="66"/>
  <c r="G419" i="67"/>
  <c r="W428" i="66" l="1"/>
  <c r="Y427" i="66"/>
  <c r="G420" i="67"/>
  <c r="W429" i="66" l="1"/>
  <c r="Y428" i="66"/>
  <c r="G421" i="67"/>
  <c r="W430" i="66" l="1"/>
  <c r="Y429" i="66"/>
  <c r="G422" i="67"/>
  <c r="W431" i="66" l="1"/>
  <c r="Y430" i="66"/>
  <c r="G423" i="67"/>
  <c r="W432" i="66" l="1"/>
  <c r="Y431" i="66"/>
  <c r="G424" i="67"/>
  <c r="W433" i="66" l="1"/>
  <c r="Y432" i="66"/>
  <c r="G425" i="67"/>
  <c r="W434" i="66" l="1"/>
  <c r="Y433" i="66"/>
  <c r="G426" i="67"/>
  <c r="W435" i="66" l="1"/>
  <c r="Y434" i="66"/>
  <c r="G427" i="67"/>
  <c r="W436" i="66" l="1"/>
  <c r="Y435" i="66"/>
  <c r="G428" i="67"/>
  <c r="W437" i="66" l="1"/>
  <c r="Y436" i="66"/>
  <c r="G429" i="67"/>
  <c r="W438" i="66" l="1"/>
  <c r="Y437" i="66"/>
  <c r="G430" i="67"/>
  <c r="W439" i="66" l="1"/>
  <c r="Y438" i="66"/>
  <c r="G431" i="67"/>
  <c r="W440" i="66" l="1"/>
  <c r="Y439" i="66"/>
  <c r="G432" i="67"/>
  <c r="W441" i="66" l="1"/>
  <c r="Y440" i="66"/>
  <c r="G433" i="67"/>
  <c r="W442" i="66" l="1"/>
  <c r="Y441" i="66"/>
  <c r="G434" i="67"/>
  <c r="W443" i="66" l="1"/>
  <c r="Y442" i="66"/>
  <c r="G435" i="67"/>
  <c r="W444" i="66" l="1"/>
  <c r="Y443" i="66"/>
  <c r="G436" i="67"/>
  <c r="W445" i="66" l="1"/>
  <c r="Y444" i="66"/>
  <c r="G437" i="67"/>
  <c r="W446" i="66" l="1"/>
  <c r="Y445" i="66"/>
  <c r="G438" i="67"/>
  <c r="W447" i="66" l="1"/>
  <c r="Y446" i="66"/>
  <c r="G439" i="67"/>
  <c r="W448" i="66" l="1"/>
  <c r="Y447" i="66"/>
  <c r="G440" i="67"/>
  <c r="W449" i="66" l="1"/>
  <c r="Y448" i="66"/>
  <c r="G441" i="67"/>
  <c r="W450" i="66" l="1"/>
  <c r="Y449" i="66"/>
  <c r="G442" i="67"/>
  <c r="W451" i="66" l="1"/>
  <c r="Y450" i="66"/>
  <c r="G443" i="67"/>
  <c r="W452" i="66" l="1"/>
  <c r="Y451" i="66"/>
  <c r="G444" i="67"/>
  <c r="W453" i="66" l="1"/>
  <c r="Y452" i="66"/>
  <c r="G445" i="67"/>
  <c r="W454" i="66" l="1"/>
  <c r="Y453" i="66"/>
  <c r="G446" i="67"/>
  <c r="W455" i="66" l="1"/>
  <c r="Y454" i="66"/>
  <c r="G447" i="67"/>
  <c r="W456" i="66" l="1"/>
  <c r="Y455" i="66"/>
  <c r="G448" i="67"/>
  <c r="W457" i="66" l="1"/>
  <c r="Y456" i="66"/>
  <c r="G449" i="67"/>
  <c r="W458" i="66" l="1"/>
  <c r="Y458" i="66" s="1"/>
  <c r="Y457" i="66"/>
  <c r="G450" i="67"/>
  <c r="G452" i="67" l="1"/>
  <c r="G451" i="67"/>
</calcChain>
</file>

<file path=xl/sharedStrings.xml><?xml version="1.0" encoding="utf-8"?>
<sst xmlns="http://schemas.openxmlformats.org/spreadsheetml/2006/main" count="5769" uniqueCount="146">
  <si>
    <t>Montag</t>
  </si>
  <si>
    <t>Dienstag</t>
  </si>
  <si>
    <t>Mittwoch</t>
  </si>
  <si>
    <t>Freitag</t>
  </si>
  <si>
    <t>Samstag</t>
  </si>
  <si>
    <t>Sonntag</t>
  </si>
  <si>
    <t>Gesamt</t>
  </si>
  <si>
    <t>%</t>
  </si>
  <si>
    <t>komplex</t>
  </si>
  <si>
    <t>Intensität</t>
  </si>
  <si>
    <t>Ski SK</t>
  </si>
  <si>
    <t>Ski KL</t>
  </si>
  <si>
    <t>Rollski KL</t>
  </si>
  <si>
    <t>Sprungkraft</t>
  </si>
  <si>
    <t>allgemeine Kraft</t>
  </si>
  <si>
    <t>Ausgleichssport</t>
  </si>
  <si>
    <t>TRAININGSZEIT (Std)</t>
  </si>
  <si>
    <t>von</t>
  </si>
  <si>
    <t>bis</t>
  </si>
  <si>
    <t>BEMERKUNGEN</t>
  </si>
  <si>
    <t>Gewicht</t>
  </si>
  <si>
    <t>Schlaf-
dauer</t>
  </si>
  <si>
    <t>Wettkampf</t>
  </si>
  <si>
    <t>Schnelligkeit / Sprints</t>
  </si>
  <si>
    <t>Intensität 5</t>
  </si>
  <si>
    <t>Intensität 4</t>
  </si>
  <si>
    <t>Intensität 3</t>
  </si>
  <si>
    <t>Intensität 2</t>
  </si>
  <si>
    <t>Doppelstock</t>
  </si>
  <si>
    <t>Rollski SK</t>
  </si>
  <si>
    <t>Beinarbeit</t>
  </si>
  <si>
    <t>Intensität 1 / Regeneration</t>
  </si>
  <si>
    <t>Imitationen</t>
  </si>
  <si>
    <t>SG, STL, SSP</t>
  </si>
  <si>
    <t>Fuss</t>
  </si>
  <si>
    <t>Fusslauf</t>
  </si>
  <si>
    <t>Berglauf</t>
  </si>
  <si>
    <t>Velo</t>
  </si>
  <si>
    <t>Rennvelo, MTB</t>
  </si>
  <si>
    <t>Total nach Intensität</t>
  </si>
  <si>
    <t>Total nach Trainingsmittel</t>
  </si>
  <si>
    <t>Präventivtraining</t>
  </si>
  <si>
    <t>Intramuskuläre Koordination (IK)</t>
  </si>
  <si>
    <t>Kraftausdauer</t>
  </si>
  <si>
    <t>Schnellkraft</t>
  </si>
  <si>
    <t>Stabilisation</t>
  </si>
  <si>
    <t>Basic Instinct</t>
  </si>
  <si>
    <t>Kraft</t>
  </si>
  <si>
    <t>Total Kraft</t>
  </si>
  <si>
    <t>Doppelstock (AKZ)</t>
  </si>
  <si>
    <t>Qualität
1-6</t>
  </si>
  <si>
    <t>Befin-den
1-6</t>
  </si>
  <si>
    <t>Schule,
Arbeit</t>
  </si>
  <si>
    <t>Beweg-
lich-
keit</t>
  </si>
  <si>
    <t>Trainingsmittel</t>
  </si>
  <si>
    <t>Donnerstag</t>
  </si>
  <si>
    <t>RUHETAGE (Anzahl)</t>
  </si>
  <si>
    <t>Gesamttotal (Durchschnitt oder Summe)</t>
  </si>
  <si>
    <t>Erster des Monats</t>
  </si>
  <si>
    <t>Letzter des Monats</t>
  </si>
  <si>
    <t>Hilfsberechnungen</t>
  </si>
  <si>
    <t>Auswertung Athlet</t>
  </si>
  <si>
    <t>Auswertung Trainer</t>
  </si>
  <si>
    <t>Kalenderwoche</t>
  </si>
  <si>
    <t>Befin-
den
1-6</t>
  </si>
  <si>
    <t>Hypertrophie</t>
  </si>
  <si>
    <t>WOCHE</t>
  </si>
  <si>
    <t>Wochenauswertung</t>
  </si>
  <si>
    <t>in % 
pro 
Kategorie</t>
  </si>
  <si>
    <t>Stunden
gesamt</t>
  </si>
  <si>
    <r>
      <rPr>
        <b/>
        <sz val="10"/>
        <rFont val="Arial"/>
        <family val="2"/>
      </rPr>
      <t>Allgemeine Bemerkungen:</t>
    </r>
    <r>
      <rPr>
        <sz val="10"/>
        <rFont val="Arial"/>
      </rPr>
      <t xml:space="preserve">
-
</t>
    </r>
    <r>
      <rPr>
        <b/>
        <sz val="10"/>
        <rFont val="Arial"/>
        <family val="2"/>
      </rPr>
      <t>Ausdauer:</t>
    </r>
    <r>
      <rPr>
        <sz val="10"/>
        <rFont val="Arial"/>
      </rPr>
      <t xml:space="preserve">
-
</t>
    </r>
    <r>
      <rPr>
        <b/>
        <sz val="10"/>
        <rFont val="Arial"/>
        <family val="2"/>
      </rPr>
      <t>Technik:</t>
    </r>
    <r>
      <rPr>
        <sz val="10"/>
        <rFont val="Arial"/>
      </rPr>
      <t xml:space="preserve">
-
</t>
    </r>
  </si>
  <si>
    <t>Ruhe-
puls</t>
  </si>
  <si>
    <t>Aufteilung Kraft</t>
  </si>
  <si>
    <t>Aufteilung Intensität</t>
  </si>
  <si>
    <t>Aufteilung Trainingsmittel</t>
  </si>
  <si>
    <t>Wochentag</t>
  </si>
  <si>
    <t>Datum</t>
  </si>
  <si>
    <t>Diverses</t>
  </si>
  <si>
    <t>Div.</t>
  </si>
  <si>
    <t>Aufteilung Kategorie</t>
  </si>
  <si>
    <t>Total Diverses</t>
  </si>
  <si>
    <t>Ausdauer</t>
  </si>
  <si>
    <t>4-WOCHEN-ÜBERSICHT</t>
  </si>
  <si>
    <t>Kalenderwochen</t>
  </si>
  <si>
    <t>JAHRESÜBERSICHT</t>
  </si>
  <si>
    <t>-</t>
  </si>
  <si>
    <t>KW</t>
  </si>
  <si>
    <t>ÜBERSICHT</t>
  </si>
  <si>
    <t>EINZELWOCHEN</t>
  </si>
  <si>
    <t>Trainingswoche (Excel-Lasche)</t>
  </si>
  <si>
    <t>in % an 
Trainings-zeit</t>
  </si>
  <si>
    <t>in % an 
Trainings-
zeit</t>
  </si>
  <si>
    <t>Hilfzeile 1</t>
  </si>
  <si>
    <t>Hilfszeile Start</t>
  </si>
  <si>
    <t>Hilfszeile Ende</t>
  </si>
  <si>
    <t>WVERWEIS</t>
  </si>
  <si>
    <t>berechnet</t>
  </si>
  <si>
    <t>Periodenauswahl für Grafiken Jahr</t>
  </si>
  <si>
    <t>Startwert Fitness:</t>
  </si>
  <si>
    <t>Zeitkonstante Müdigkeit:</t>
  </si>
  <si>
    <t>Zeitkonstante Fitness:</t>
  </si>
  <si>
    <t>Der Startwert beeinflusst die Fitnessberechnung in den ersten zwei Monaten.</t>
  </si>
  <si>
    <t>Mit einer kleineren Zeitkonstanten passt sich die Müdigkeit schneller an. 5 ist ein guter Startwert, kann aber individuell angepasst werden.</t>
  </si>
  <si>
    <t>Mit einer kleineren Zeitkonstanten passt sich die Fitness schneller an. 30 ist ein guter Startwert, kann aber individuell angepasst werden.</t>
  </si>
  <si>
    <t>Für die Loadberechnung werden die Zeiten pro Trainingszone mit den jeweiligen Faktoren multipliziert und dann alles aufsummiert.</t>
  </si>
  <si>
    <t>Zeitkonst.</t>
  </si>
  <si>
    <t>lambda:</t>
  </si>
  <si>
    <t>Müdigkeit</t>
  </si>
  <si>
    <t>Fitness</t>
  </si>
  <si>
    <t>load_fünftel</t>
  </si>
  <si>
    <t>erlaubte Werte Zeitkonstante</t>
  </si>
  <si>
    <t>Foster-Load</t>
  </si>
  <si>
    <t>Foster Session RPE (1-10)</t>
  </si>
  <si>
    <t>Load</t>
  </si>
  <si>
    <t>Sess.-Loads</t>
  </si>
  <si>
    <t>Planung Trainer</t>
  </si>
  <si>
    <t>Differenz Soll/Ist</t>
  </si>
  <si>
    <t>Jahresplanung</t>
  </si>
  <si>
    <t>JAHRESÜBERSICHT PLANUNG</t>
  </si>
  <si>
    <t>Berechneter "Foster"-Load</t>
  </si>
  <si>
    <t>Berechnungsgrundlagen "Foster"-Load</t>
  </si>
  <si>
    <t>Zur Berechnung einer Annäherung zum "Foster"-Load können unten die Faktoren zur Berechnung des Loads selber definiert werden</t>
  </si>
  <si>
    <t>TSB</t>
  </si>
  <si>
    <t>Das Gleichgewicht zwischen Trainingsbelastung und Erholung entscheidet in Ausdauersportarten über den Trainingserfolg.
Der Performance Manager hilft, den Jahresverlauf dieses Gleichgewichts zu beurteilen.
Die rote Kurve (Müdigkeit) zeigt, wie hoch die Belastung der vorangehenden Tage war. Die grüne Kurve (Fitness) zeigt, wieviel in den vorangehenden Wochen trainiert wurde. Die Form wird durch die sog. Training-Stress-Balance (schwarz) charakterisiert, die die Fitness in Bezug zur Ermüdung setzt.
Während der Aufbauphase sollte die Fitness kontinuierlich zunehmen und sich in der Wettkampfphase stabilisieren (oder leicht abnehmen).
Die Müdigkeit sollte in einer Ruhewoche oder vor wichtigen Wettkämpfen in den grünen Bereich sinken (oder diesem nahe kommen).</t>
  </si>
  <si>
    <t>Interne Faktoren</t>
  </si>
  <si>
    <t>Woche</t>
  </si>
  <si>
    <t>PMC (Performance Management Chart) für Foster-RPE Load</t>
  </si>
  <si>
    <t>PMC (Performance Management Chart) für vorgegebene Session RPE</t>
  </si>
  <si>
    <t>Tagesload</t>
  </si>
  <si>
    <t>Vorname Name</t>
  </si>
  <si>
    <t>Montag Vormittag</t>
  </si>
  <si>
    <t>Montag Nachmittag</t>
  </si>
  <si>
    <t>Dienstag Vormittag</t>
  </si>
  <si>
    <t>Dienstag Nachmittag</t>
  </si>
  <si>
    <t>Mittwoch Vormittag</t>
  </si>
  <si>
    <t>Mittwoch Nachmittag</t>
  </si>
  <si>
    <t>Donnerstag Vormittag</t>
  </si>
  <si>
    <t>Donnerstag Nachmittag</t>
  </si>
  <si>
    <t>Freitag Vormittag</t>
  </si>
  <si>
    <t>Freitag Nachmittag</t>
  </si>
  <si>
    <t>Samstag Vormittag</t>
  </si>
  <si>
    <t>Samstag Nachmittag</t>
  </si>
  <si>
    <t>Sonntag Vormittag</t>
  </si>
  <si>
    <t>Sonntag Nachmittag</t>
  </si>
  <si>
    <t>Kommentar Trainerin bzw. Trainer</t>
  </si>
  <si>
    <r>
      <t xml:space="preserve">Trainingstagebuch 2024/2025
</t>
    </r>
    <r>
      <rPr>
        <sz val="12"/>
        <rFont val="Arial"/>
        <family val="2"/>
      </rPr>
      <t>Kader Langlauf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</si>
</sst>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h:mm"/>
    <numFmt numFmtId="165" formatCode="0.0"/>
    <numFmt numFmtId="166" formatCode="[h]:mm"/>
    <numFmt numFmtId="167" formatCode="dddd"/>
    <numFmt numFmtId="168" formatCode="_ * #,##0_ ;_ * \-#,##0_ ;_ * &quot;-&quot;??_ ;_ @_ "/>
    <numFmt numFmtId="169" formatCode="mmmm\ yyyy"/>
    <numFmt numFmtId="170" formatCode="0.0%"/>
    <numFmt numFmtId="171" formatCode="dd/mm/yy;@"/>
    <numFmt numFmtId="172" formatCode="0\ &quot;   bis&quot;"/>
    <numFmt numFmtId="173" formatCode="#,##0_ ;\-#,##0\ "/>
  </numFmts>
  <fonts count="34" x14ac:knownFonts="1">
    <font>
      <sz val="10"/>
      <name val="Arial"/>
    </font>
    <font>
      <sz val="10"/>
      <name val="Arial"/>
      <family val="2"/>
    </font>
    <font>
      <sz val="8"/>
      <name val="Arial"/>
      <family val="2"/>
    </font>
    <font>
      <b/>
      <sz val="10"/>
      <name val="Arial"/>
      <family val="2"/>
    </font>
    <font>
      <sz val="18"/>
      <name val="Arial"/>
      <family val="2"/>
    </font>
    <font>
      <b/>
      <sz val="8"/>
      <name val="Arial"/>
      <family val="2"/>
    </font>
    <font>
      <sz val="10"/>
      <name val="Arial"/>
      <family val="2"/>
    </font>
    <font>
      <b/>
      <sz val="10"/>
      <color theme="0"/>
      <name val="Arial"/>
      <family val="2"/>
    </font>
    <font>
      <sz val="8"/>
      <color theme="0"/>
      <name val="Arial"/>
      <family val="2"/>
    </font>
    <font>
      <b/>
      <sz val="8"/>
      <color theme="0"/>
      <name val="Arial"/>
      <family val="2"/>
    </font>
    <font>
      <sz val="14"/>
      <name val="Arial"/>
      <family val="2"/>
    </font>
    <font>
      <i/>
      <sz val="10"/>
      <name val="Arial"/>
      <family val="2"/>
    </font>
    <font>
      <sz val="14"/>
      <color theme="0"/>
      <name val="Arial"/>
      <family val="2"/>
    </font>
    <font>
      <b/>
      <sz val="14"/>
      <name val="Arial"/>
      <family val="2"/>
    </font>
    <font>
      <sz val="12"/>
      <name val="Arial"/>
      <family val="2"/>
    </font>
    <font>
      <b/>
      <sz val="12"/>
      <name val="Arial"/>
      <family val="2"/>
    </font>
    <font>
      <b/>
      <sz val="18"/>
      <name val="Arial"/>
      <family val="2"/>
    </font>
    <font>
      <b/>
      <sz val="14"/>
      <color theme="0"/>
      <name val="Arial"/>
      <family val="2"/>
    </font>
    <font>
      <b/>
      <sz val="13"/>
      <name val="Arial"/>
      <family val="2"/>
    </font>
    <font>
      <sz val="13"/>
      <name val="Arial"/>
      <family val="2"/>
    </font>
    <font>
      <i/>
      <sz val="10"/>
      <color theme="0" tint="-0.34998626667073579"/>
      <name val="Arial"/>
      <family val="2"/>
    </font>
    <font>
      <sz val="9"/>
      <name val="Arial"/>
      <family val="2"/>
    </font>
    <font>
      <i/>
      <sz val="9"/>
      <name val="Arial"/>
      <family val="2"/>
    </font>
    <font>
      <sz val="8"/>
      <color theme="0" tint="-0.34998626667073579"/>
      <name val="Arial"/>
      <family val="2"/>
    </font>
    <font>
      <sz val="10"/>
      <color theme="0"/>
      <name val="Arial"/>
      <family val="2"/>
    </font>
    <font>
      <b/>
      <sz val="12"/>
      <color theme="0"/>
      <name val="Arial"/>
      <family val="2"/>
    </font>
    <font>
      <b/>
      <sz val="11"/>
      <color theme="0"/>
      <name val="Arial"/>
      <family val="2"/>
    </font>
    <font>
      <b/>
      <sz val="6"/>
      <color theme="0"/>
      <name val="Arial"/>
      <family val="2"/>
    </font>
    <font>
      <b/>
      <i/>
      <sz val="10"/>
      <color theme="0"/>
      <name val="Arial"/>
      <family val="2"/>
    </font>
    <font>
      <b/>
      <i/>
      <sz val="10"/>
      <name val="Arial"/>
      <family val="2"/>
    </font>
    <font>
      <sz val="7"/>
      <name val="Arial"/>
      <family val="2"/>
    </font>
    <font>
      <sz val="20"/>
      <name val="Arial"/>
      <family val="2"/>
    </font>
    <font>
      <b/>
      <sz val="9"/>
      <name val="Arial"/>
      <family val="2"/>
    </font>
    <font>
      <b/>
      <sz val="10"/>
      <color indexed="9"/>
      <name val="Arial"/>
      <family val="2"/>
    </font>
  </fonts>
  <fills count="27">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4D4D4D"/>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AF"/>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59999389629810485"/>
        <bgColor indexed="64"/>
      </patternFill>
    </fill>
  </fills>
  <borders count="3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style="thin">
        <color auto="1"/>
      </left>
      <right style="hair">
        <color auto="1"/>
      </right>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right style="hair">
        <color auto="1"/>
      </right>
      <top style="thin">
        <color auto="1"/>
      </top>
      <bottom style="hair">
        <color auto="1"/>
      </bottom>
      <diagonal/>
    </border>
    <border>
      <left/>
      <right style="hair">
        <color auto="1"/>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style="hair">
        <color auto="1"/>
      </right>
      <top style="thin">
        <color auto="1"/>
      </top>
      <bottom/>
      <diagonal/>
    </border>
    <border>
      <left/>
      <right style="hair">
        <color auto="1"/>
      </right>
      <top style="thin">
        <color auto="1"/>
      </top>
      <bottom/>
      <diagonal/>
    </border>
    <border>
      <left/>
      <right/>
      <top style="dotted">
        <color auto="1"/>
      </top>
      <bottom/>
      <diagonal/>
    </border>
    <border>
      <left/>
      <right style="thin">
        <color auto="1"/>
      </right>
      <top style="dotted">
        <color auto="1"/>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457">
    <xf numFmtId="0" fontId="0" fillId="0" borderId="0" xfId="0"/>
    <xf numFmtId="0" fontId="4"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4" fillId="2" borderId="0" xfId="0" applyFont="1" applyFill="1"/>
    <xf numFmtId="0" fontId="8" fillId="7" borderId="1" xfId="0" applyFont="1" applyFill="1" applyBorder="1"/>
    <xf numFmtId="0" fontId="8" fillId="7" borderId="2" xfId="0" applyFont="1" applyFill="1" applyBorder="1"/>
    <xf numFmtId="0" fontId="8" fillId="7" borderId="3" xfId="0" applyFont="1" applyFill="1" applyBorder="1" applyAlignment="1">
      <alignment horizontal="right"/>
    </xf>
    <xf numFmtId="164" fontId="7" fillId="7" borderId="6" xfId="0" applyNumberFormat="1" applyFont="1" applyFill="1" applyBorder="1" applyAlignment="1">
      <alignment horizontal="center"/>
    </xf>
    <xf numFmtId="0" fontId="4" fillId="9" borderId="0" xfId="0" applyFont="1" applyFill="1" applyProtection="1">
      <protection locked="0"/>
    </xf>
    <xf numFmtId="0" fontId="2" fillId="2" borderId="10" xfId="0" applyFont="1" applyFill="1" applyBorder="1" applyAlignment="1">
      <alignment horizontal="left" vertical="center"/>
    </xf>
    <xf numFmtId="0" fontId="2" fillId="2" borderId="8" xfId="0" applyFont="1" applyFill="1" applyBorder="1" applyAlignment="1">
      <alignment horizontal="left" vertical="center"/>
    </xf>
    <xf numFmtId="0" fontId="2" fillId="2" borderId="1" xfId="0" applyFont="1" applyFill="1" applyBorder="1" applyAlignment="1">
      <alignment horizontal="left" vertical="center"/>
    </xf>
    <xf numFmtId="0" fontId="0" fillId="9" borderId="0" xfId="0" applyFill="1"/>
    <xf numFmtId="164" fontId="6" fillId="9" borderId="0" xfId="0" applyNumberFormat="1" applyFont="1" applyFill="1"/>
    <xf numFmtId="0" fontId="6" fillId="9" borderId="0" xfId="0" applyFont="1" applyFill="1" applyAlignment="1">
      <alignment horizontal="center"/>
    </xf>
    <xf numFmtId="0" fontId="0" fillId="9" borderId="0" xfId="0" applyFill="1" applyProtection="1">
      <protection locked="0"/>
    </xf>
    <xf numFmtId="166" fontId="7" fillId="7" borderId="6" xfId="0" applyNumberFormat="1" applyFont="1" applyFill="1" applyBorder="1" applyAlignment="1">
      <alignment horizontal="center"/>
    </xf>
    <xf numFmtId="166" fontId="6" fillId="8" borderId="6" xfId="0" applyNumberFormat="1" applyFont="1" applyFill="1" applyBorder="1"/>
    <xf numFmtId="166" fontId="3" fillId="3" borderId="6" xfId="0" applyNumberFormat="1" applyFont="1" applyFill="1" applyBorder="1"/>
    <xf numFmtId="166" fontId="6" fillId="8" borderId="5" xfId="0" applyNumberFormat="1" applyFont="1" applyFill="1" applyBorder="1"/>
    <xf numFmtId="166" fontId="3" fillId="4" borderId="6" xfId="0" applyNumberFormat="1" applyFont="1" applyFill="1" applyBorder="1"/>
    <xf numFmtId="166" fontId="6" fillId="8" borderId="4" xfId="0" applyNumberFormat="1" applyFont="1" applyFill="1" applyBorder="1"/>
    <xf numFmtId="166" fontId="6" fillId="3" borderId="6" xfId="0" applyNumberFormat="1" applyFont="1" applyFill="1" applyBorder="1"/>
    <xf numFmtId="166" fontId="6" fillId="4" borderId="6" xfId="0" applyNumberFormat="1" applyFont="1" applyFill="1" applyBorder="1"/>
    <xf numFmtId="168" fontId="7" fillId="7" borderId="6" xfId="2" applyNumberFormat="1" applyFont="1" applyFill="1" applyBorder="1" applyProtection="1"/>
    <xf numFmtId="0" fontId="0" fillId="9" borderId="0" xfId="0" applyFill="1" applyAlignment="1" applyProtection="1">
      <alignment horizontal="center"/>
      <protection locked="0"/>
    </xf>
    <xf numFmtId="0" fontId="10" fillId="9" borderId="0" xfId="0" applyFont="1" applyFill="1"/>
    <xf numFmtId="0" fontId="4" fillId="9" borderId="0" xfId="0" applyFont="1" applyFill="1"/>
    <xf numFmtId="0" fontId="4" fillId="9" borderId="0" xfId="0" applyFont="1" applyFill="1" applyAlignment="1">
      <alignment horizontal="center"/>
    </xf>
    <xf numFmtId="0" fontId="9" fillId="7" borderId="6" xfId="0" applyFont="1" applyFill="1" applyBorder="1" applyAlignment="1">
      <alignment horizontal="center" vertical="center" wrapText="1"/>
    </xf>
    <xf numFmtId="0" fontId="9" fillId="7" borderId="6" xfId="0" applyFont="1" applyFill="1" applyBorder="1" applyAlignment="1">
      <alignment horizontal="center" vertical="center"/>
    </xf>
    <xf numFmtId="0" fontId="10" fillId="9" borderId="0" xfId="2" applyNumberFormat="1" applyFont="1" applyFill="1" applyBorder="1" applyAlignment="1" applyProtection="1">
      <alignment horizontal="left"/>
    </xf>
    <xf numFmtId="168" fontId="7" fillId="7" borderId="6" xfId="2" applyNumberFormat="1" applyFont="1" applyFill="1" applyBorder="1" applyProtection="1">
      <protection locked="0"/>
    </xf>
    <xf numFmtId="165" fontId="7" fillId="7" borderId="6" xfId="2" applyNumberFormat="1" applyFont="1" applyFill="1" applyBorder="1" applyAlignment="1" applyProtection="1">
      <alignment horizontal="center"/>
    </xf>
    <xf numFmtId="14" fontId="10" fillId="9" borderId="0" xfId="0" applyNumberFormat="1" applyFont="1" applyFill="1" applyAlignment="1">
      <alignment horizontal="left"/>
    </xf>
    <xf numFmtId="0" fontId="16" fillId="9" borderId="0" xfId="2" applyNumberFormat="1" applyFont="1" applyFill="1" applyBorder="1" applyAlignment="1" applyProtection="1">
      <alignment horizontal="left"/>
    </xf>
    <xf numFmtId="0" fontId="10" fillId="9" borderId="8" xfId="0" applyFont="1" applyFill="1" applyBorder="1"/>
    <xf numFmtId="0" fontId="10" fillId="9" borderId="7" xfId="0" applyFont="1" applyFill="1" applyBorder="1"/>
    <xf numFmtId="0" fontId="16" fillId="9" borderId="7" xfId="0" applyFont="1" applyFill="1" applyBorder="1"/>
    <xf numFmtId="0" fontId="13" fillId="9" borderId="7" xfId="0" applyFont="1" applyFill="1" applyBorder="1"/>
    <xf numFmtId="0" fontId="10" fillId="9" borderId="9" xfId="0" applyFont="1" applyFill="1" applyBorder="1"/>
    <xf numFmtId="0" fontId="10" fillId="9" borderId="14" xfId="0" applyFont="1" applyFill="1" applyBorder="1"/>
    <xf numFmtId="0" fontId="4" fillId="9" borderId="14" xfId="0" applyFont="1" applyFill="1" applyBorder="1"/>
    <xf numFmtId="0" fontId="10" fillId="9" borderId="14" xfId="0" applyFont="1" applyFill="1" applyBorder="1" applyAlignment="1">
      <alignment horizontal="right"/>
    </xf>
    <xf numFmtId="0" fontId="16" fillId="9" borderId="0" xfId="0" applyFont="1" applyFill="1" applyAlignment="1">
      <alignment horizontal="left"/>
    </xf>
    <xf numFmtId="0" fontId="15" fillId="0" borderId="0" xfId="0" applyFont="1" applyAlignment="1">
      <alignment vertical="top" wrapText="1"/>
    </xf>
    <xf numFmtId="0" fontId="10" fillId="0" borderId="0" xfId="0" applyFont="1"/>
    <xf numFmtId="166" fontId="7" fillId="11" borderId="6" xfId="0" applyNumberFormat="1" applyFont="1" applyFill="1" applyBorder="1"/>
    <xf numFmtId="0" fontId="9" fillId="7" borderId="1" xfId="0" applyFont="1" applyFill="1" applyBorder="1"/>
    <xf numFmtId="0" fontId="9" fillId="7" borderId="2" xfId="0" applyFont="1" applyFill="1" applyBorder="1"/>
    <xf numFmtId="0" fontId="9" fillId="7" borderId="3" xfId="0" applyFont="1" applyFill="1" applyBorder="1" applyAlignment="1">
      <alignment horizontal="right"/>
    </xf>
    <xf numFmtId="0" fontId="9" fillId="7" borderId="3" xfId="2" applyNumberFormat="1" applyFont="1" applyFill="1" applyBorder="1" applyAlignment="1" applyProtection="1">
      <alignment horizontal="center"/>
    </xf>
    <xf numFmtId="14" fontId="9" fillId="7" borderId="3" xfId="0" applyNumberFormat="1" applyFont="1" applyFill="1" applyBorder="1" applyAlignment="1">
      <alignment horizontal="center"/>
    </xf>
    <xf numFmtId="0" fontId="7" fillId="7" borderId="1" xfId="0" applyFont="1" applyFill="1" applyBorder="1" applyAlignment="1">
      <alignment vertical="center"/>
    </xf>
    <xf numFmtId="0" fontId="7" fillId="7" borderId="2" xfId="0" applyFont="1" applyFill="1" applyBorder="1" applyAlignment="1">
      <alignment vertical="center"/>
    </xf>
    <xf numFmtId="0" fontId="3" fillId="9" borderId="0" xfId="0" applyFont="1" applyFill="1" applyProtection="1">
      <protection locked="0"/>
    </xf>
    <xf numFmtId="167" fontId="4" fillId="9" borderId="0" xfId="0" applyNumberFormat="1" applyFont="1" applyFill="1" applyProtection="1">
      <protection locked="0"/>
    </xf>
    <xf numFmtId="0" fontId="6" fillId="12" borderId="0" xfId="0" applyFont="1" applyFill="1" applyAlignment="1" applyProtection="1">
      <alignment vertical="center"/>
      <protection locked="0"/>
    </xf>
    <xf numFmtId="0" fontId="4" fillId="0" borderId="0" xfId="0" applyFont="1" applyAlignment="1">
      <alignment horizontal="center"/>
    </xf>
    <xf numFmtId="0" fontId="4" fillId="9" borderId="10" xfId="0" applyFont="1" applyFill="1" applyBorder="1"/>
    <xf numFmtId="0" fontId="18" fillId="9" borderId="0" xfId="0" applyFont="1" applyFill="1"/>
    <xf numFmtId="0" fontId="18" fillId="9" borderId="0" xfId="0" applyFont="1" applyFill="1" applyAlignment="1">
      <alignment horizontal="center"/>
    </xf>
    <xf numFmtId="14" fontId="18" fillId="9" borderId="0" xfId="0" applyNumberFormat="1" applyFont="1" applyFill="1" applyAlignment="1">
      <alignment horizontal="right"/>
    </xf>
    <xf numFmtId="0" fontId="19" fillId="0" borderId="0" xfId="0" applyFont="1"/>
    <xf numFmtId="14" fontId="18" fillId="9" borderId="0" xfId="0" applyNumberFormat="1" applyFont="1" applyFill="1"/>
    <xf numFmtId="0" fontId="19" fillId="9" borderId="0" xfId="0" applyFont="1" applyFill="1"/>
    <xf numFmtId="14" fontId="18" fillId="9" borderId="0" xfId="0" applyNumberFormat="1" applyFont="1" applyFill="1" applyAlignment="1">
      <alignment horizontal="left"/>
    </xf>
    <xf numFmtId="166" fontId="1" fillId="0" borderId="3" xfId="0" applyNumberFormat="1" applyFont="1" applyBorder="1" applyProtection="1">
      <protection locked="0"/>
    </xf>
    <xf numFmtId="166" fontId="1" fillId="0" borderId="10" xfId="0" applyNumberFormat="1" applyFont="1" applyBorder="1" applyProtection="1">
      <protection locked="0"/>
    </xf>
    <xf numFmtId="166" fontId="1" fillId="0" borderId="16" xfId="0" applyNumberFormat="1" applyFont="1" applyBorder="1" applyProtection="1">
      <protection locked="0"/>
    </xf>
    <xf numFmtId="166" fontId="6" fillId="3" borderId="16" xfId="0" applyNumberFormat="1" applyFont="1" applyFill="1" applyBorder="1"/>
    <xf numFmtId="166" fontId="1" fillId="0" borderId="17" xfId="0" applyNumberFormat="1" applyFont="1" applyBorder="1" applyProtection="1">
      <protection locked="0"/>
    </xf>
    <xf numFmtId="166" fontId="6" fillId="4" borderId="16" xfId="0" applyNumberFormat="1" applyFont="1" applyFill="1" applyBorder="1"/>
    <xf numFmtId="166" fontId="7" fillId="11" borderId="16" xfId="0" applyNumberFormat="1" applyFont="1" applyFill="1" applyBorder="1"/>
    <xf numFmtId="0" fontId="2" fillId="2" borderId="18" xfId="0" applyFont="1" applyFill="1" applyBorder="1" applyAlignment="1">
      <alignment horizontal="left" vertical="center"/>
    </xf>
    <xf numFmtId="166" fontId="1" fillId="0" borderId="19" xfId="0" applyNumberFormat="1" applyFont="1" applyBorder="1" applyProtection="1">
      <protection locked="0"/>
    </xf>
    <xf numFmtId="166" fontId="1" fillId="0" borderId="18" xfId="0" applyNumberFormat="1" applyFont="1" applyBorder="1" applyProtection="1">
      <protection locked="0"/>
    </xf>
    <xf numFmtId="166" fontId="6" fillId="13" borderId="16" xfId="0" applyNumberFormat="1" applyFont="1" applyFill="1" applyBorder="1"/>
    <xf numFmtId="166" fontId="3" fillId="13" borderId="6" xfId="0" applyNumberFormat="1" applyFont="1" applyFill="1" applyBorder="1"/>
    <xf numFmtId="166" fontId="6" fillId="13" borderId="6" xfId="0" applyNumberFormat="1" applyFont="1" applyFill="1" applyBorder="1"/>
    <xf numFmtId="0" fontId="1" fillId="9" borderId="0" xfId="0" applyFont="1" applyFill="1" applyProtection="1">
      <protection locked="0"/>
    </xf>
    <xf numFmtId="170" fontId="0" fillId="9" borderId="0" xfId="1" applyNumberFormat="1" applyFont="1" applyFill="1" applyProtection="1">
      <protection locked="0"/>
    </xf>
    <xf numFmtId="166" fontId="6" fillId="0" borderId="6" xfId="0" applyNumberFormat="1" applyFont="1" applyBorder="1"/>
    <xf numFmtId="166" fontId="6" fillId="0" borderId="20" xfId="0" applyNumberFormat="1" applyFont="1" applyBorder="1"/>
    <xf numFmtId="166" fontId="6" fillId="0" borderId="5" xfId="0" applyNumberFormat="1" applyFont="1" applyBorder="1"/>
    <xf numFmtId="0" fontId="2" fillId="9" borderId="0" xfId="0" applyFont="1" applyFill="1"/>
    <xf numFmtId="0" fontId="2" fillId="2" borderId="0" xfId="0" applyFont="1" applyFill="1"/>
    <xf numFmtId="0" fontId="2" fillId="9" borderId="0" xfId="0" applyFont="1" applyFill="1" applyAlignment="1">
      <alignment horizontal="center"/>
    </xf>
    <xf numFmtId="169" fontId="17" fillId="7" borderId="1" xfId="0" applyNumberFormat="1" applyFont="1" applyFill="1" applyBorder="1" applyAlignment="1">
      <alignment vertical="center"/>
    </xf>
    <xf numFmtId="169" fontId="17" fillId="7" borderId="2" xfId="0" applyNumberFormat="1" applyFont="1" applyFill="1" applyBorder="1" applyAlignment="1">
      <alignment vertical="center"/>
    </xf>
    <xf numFmtId="169" fontId="17" fillId="7" borderId="3" xfId="0" applyNumberFormat="1" applyFont="1" applyFill="1" applyBorder="1" applyAlignment="1">
      <alignment vertical="center"/>
    </xf>
    <xf numFmtId="169" fontId="9" fillId="7" borderId="2" xfId="0" applyNumberFormat="1" applyFont="1" applyFill="1" applyBorder="1" applyAlignment="1">
      <alignment vertical="center"/>
    </xf>
    <xf numFmtId="169" fontId="9" fillId="7" borderId="3" xfId="0" applyNumberFormat="1" applyFont="1" applyFill="1" applyBorder="1" applyAlignment="1">
      <alignment vertical="center"/>
    </xf>
    <xf numFmtId="14" fontId="17" fillId="7" borderId="2" xfId="0" applyNumberFormat="1" applyFont="1" applyFill="1" applyBorder="1" applyAlignment="1">
      <alignment vertical="center"/>
    </xf>
    <xf numFmtId="169" fontId="17" fillId="7" borderId="2" xfId="0" quotePrefix="1" applyNumberFormat="1" applyFont="1" applyFill="1" applyBorder="1" applyAlignment="1">
      <alignment horizontal="center" vertical="center"/>
    </xf>
    <xf numFmtId="0" fontId="18" fillId="0" borderId="0" xfId="0" applyFont="1" applyAlignment="1">
      <alignment horizontal="center"/>
    </xf>
    <xf numFmtId="0" fontId="9" fillId="7" borderId="1" xfId="0" applyFont="1" applyFill="1" applyBorder="1" applyAlignment="1">
      <alignment horizontal="center"/>
    </xf>
    <xf numFmtId="0" fontId="1" fillId="9" borderId="0" xfId="0" applyFont="1" applyFill="1"/>
    <xf numFmtId="0" fontId="10" fillId="9" borderId="9" xfId="0" applyFont="1" applyFill="1" applyBorder="1" applyAlignment="1">
      <alignment horizontal="right"/>
    </xf>
    <xf numFmtId="0" fontId="15" fillId="9" borderId="7" xfId="0" applyFont="1" applyFill="1" applyBorder="1"/>
    <xf numFmtId="169" fontId="9" fillId="7" borderId="2" xfId="0" quotePrefix="1" applyNumberFormat="1" applyFont="1" applyFill="1" applyBorder="1" applyAlignment="1">
      <alignment horizontal="center" vertical="center"/>
    </xf>
    <xf numFmtId="171" fontId="9" fillId="7" borderId="2" xfId="0" applyNumberFormat="1" applyFont="1" applyFill="1" applyBorder="1" applyAlignment="1">
      <alignment horizontal="right" vertical="center"/>
    </xf>
    <xf numFmtId="171" fontId="9" fillId="7" borderId="3" xfId="0" applyNumberFormat="1" applyFont="1" applyFill="1" applyBorder="1" applyAlignment="1">
      <alignment horizontal="left" vertical="center"/>
    </xf>
    <xf numFmtId="169" fontId="17" fillId="7" borderId="2" xfId="0" applyNumberFormat="1" applyFont="1" applyFill="1" applyBorder="1" applyAlignment="1">
      <alignment horizontal="center" vertical="center"/>
    </xf>
    <xf numFmtId="166" fontId="6" fillId="0" borderId="6" xfId="0" applyNumberFormat="1" applyFont="1" applyBorder="1" applyAlignment="1">
      <alignment horizontal="right"/>
    </xf>
    <xf numFmtId="0" fontId="16" fillId="9" borderId="0" xfId="0" applyFont="1" applyFill="1"/>
    <xf numFmtId="0" fontId="16" fillId="9" borderId="8" xfId="0" applyFont="1" applyFill="1" applyBorder="1"/>
    <xf numFmtId="172" fontId="15" fillId="10" borderId="0" xfId="0" applyNumberFormat="1" applyFont="1" applyFill="1" applyAlignment="1" applyProtection="1">
      <alignment horizontal="center"/>
      <protection locked="0"/>
    </xf>
    <xf numFmtId="0" fontId="15" fillId="10" borderId="8" xfId="0" applyFont="1" applyFill="1" applyBorder="1" applyAlignment="1" applyProtection="1">
      <alignment horizontal="center"/>
      <protection locked="0"/>
    </xf>
    <xf numFmtId="0" fontId="18" fillId="10" borderId="0" xfId="0" applyFont="1" applyFill="1" applyAlignment="1" applyProtection="1">
      <alignment horizontal="center"/>
      <protection locked="0"/>
    </xf>
    <xf numFmtId="0" fontId="1" fillId="15" borderId="6" xfId="3" applyFill="1" applyBorder="1" applyAlignment="1" applyProtection="1">
      <alignment horizontal="center"/>
      <protection locked="0"/>
    </xf>
    <xf numFmtId="164" fontId="6" fillId="9" borderId="6" xfId="0" applyNumberFormat="1" applyFont="1" applyFill="1" applyBorder="1"/>
    <xf numFmtId="0" fontId="6" fillId="9" borderId="6" xfId="0" applyFont="1" applyFill="1" applyBorder="1" applyAlignment="1">
      <alignment horizontal="center"/>
    </xf>
    <xf numFmtId="0" fontId="6" fillId="19" borderId="6" xfId="0" applyFont="1" applyFill="1" applyBorder="1" applyAlignment="1">
      <alignment horizontal="center"/>
    </xf>
    <xf numFmtId="1" fontId="3" fillId="19" borderId="6" xfId="0" applyNumberFormat="1" applyFont="1" applyFill="1" applyBorder="1"/>
    <xf numFmtId="0" fontId="1" fillId="0" borderId="0" xfId="3"/>
    <xf numFmtId="0" fontId="1" fillId="0" borderId="6" xfId="3" applyBorder="1"/>
    <xf numFmtId="14" fontId="25" fillId="7" borderId="2" xfId="0" applyNumberFormat="1" applyFont="1" applyFill="1" applyBorder="1" applyAlignment="1">
      <alignment vertical="center"/>
    </xf>
    <xf numFmtId="166" fontId="1" fillId="0" borderId="2" xfId="0" applyNumberFormat="1" applyFont="1" applyBorder="1" applyProtection="1">
      <protection locked="0"/>
    </xf>
    <xf numFmtId="166" fontId="6" fillId="3" borderId="2" xfId="0" applyNumberFormat="1" applyFont="1" applyFill="1" applyBorder="1"/>
    <xf numFmtId="166" fontId="1" fillId="0" borderId="21" xfId="0" applyNumberFormat="1" applyFont="1" applyBorder="1" applyProtection="1">
      <protection locked="0"/>
    </xf>
    <xf numFmtId="166" fontId="1" fillId="0" borderId="14" xfId="0" applyNumberFormat="1" applyFont="1" applyBorder="1" applyProtection="1">
      <protection locked="0"/>
    </xf>
    <xf numFmtId="166" fontId="6" fillId="4" borderId="2" xfId="0" applyNumberFormat="1" applyFont="1" applyFill="1" applyBorder="1"/>
    <xf numFmtId="166" fontId="6" fillId="13" borderId="2" xfId="0" applyNumberFormat="1" applyFont="1" applyFill="1" applyBorder="1"/>
    <xf numFmtId="166" fontId="7" fillId="11" borderId="2" xfId="0" applyNumberFormat="1" applyFont="1" applyFill="1" applyBorder="1"/>
    <xf numFmtId="166" fontId="1" fillId="0" borderId="13" xfId="0" applyNumberFormat="1" applyFont="1" applyBorder="1" applyProtection="1">
      <protection locked="0"/>
    </xf>
    <xf numFmtId="166" fontId="1" fillId="0" borderId="12" xfId="0" applyNumberFormat="1" applyFont="1" applyBorder="1" applyProtection="1">
      <protection locked="0"/>
    </xf>
    <xf numFmtId="166" fontId="1" fillId="0" borderId="22" xfId="0" applyNumberFormat="1" applyFont="1" applyBorder="1" applyProtection="1">
      <protection locked="0"/>
    </xf>
    <xf numFmtId="166" fontId="6" fillId="3" borderId="22" xfId="0" applyNumberFormat="1" applyFont="1" applyFill="1" applyBorder="1"/>
    <xf numFmtId="166" fontId="1" fillId="0" borderId="23" xfId="0" applyNumberFormat="1" applyFont="1" applyBorder="1" applyProtection="1">
      <protection locked="0"/>
    </xf>
    <xf numFmtId="166" fontId="1" fillId="0" borderId="24" xfId="0" applyNumberFormat="1" applyFont="1" applyBorder="1" applyProtection="1">
      <protection locked="0"/>
    </xf>
    <xf numFmtId="166" fontId="6" fillId="4" borderId="22" xfId="0" applyNumberFormat="1" applyFont="1" applyFill="1" applyBorder="1"/>
    <xf numFmtId="166" fontId="6" fillId="13" borderId="22" xfId="0" applyNumberFormat="1" applyFont="1" applyFill="1" applyBorder="1"/>
    <xf numFmtId="166" fontId="7" fillId="11" borderId="22" xfId="0" applyNumberFormat="1" applyFont="1" applyFill="1" applyBorder="1"/>
    <xf numFmtId="166" fontId="1" fillId="0" borderId="25" xfId="0" applyNumberFormat="1" applyFont="1" applyBorder="1" applyProtection="1">
      <protection locked="0"/>
    </xf>
    <xf numFmtId="166" fontId="1" fillId="0" borderId="26" xfId="0" applyNumberFormat="1" applyFont="1" applyBorder="1" applyProtection="1">
      <protection locked="0"/>
    </xf>
    <xf numFmtId="166" fontId="1" fillId="0" borderId="27" xfId="0" applyNumberFormat="1" applyFont="1" applyBorder="1" applyProtection="1">
      <protection locked="0"/>
    </xf>
    <xf numFmtId="166" fontId="1" fillId="0" borderId="28" xfId="0" applyNumberFormat="1" applyFont="1" applyBorder="1" applyProtection="1">
      <protection locked="0"/>
    </xf>
    <xf numFmtId="166" fontId="6" fillId="3" borderId="26" xfId="0" applyNumberFormat="1" applyFont="1" applyFill="1" applyBorder="1"/>
    <xf numFmtId="166" fontId="6" fillId="4" borderId="26" xfId="0" applyNumberFormat="1" applyFont="1" applyFill="1" applyBorder="1"/>
    <xf numFmtId="166" fontId="6" fillId="13" borderId="26" xfId="0" applyNumberFormat="1" applyFont="1" applyFill="1" applyBorder="1"/>
    <xf numFmtId="166" fontId="7" fillId="11" borderId="26" xfId="0" applyNumberFormat="1" applyFont="1" applyFill="1" applyBorder="1"/>
    <xf numFmtId="166" fontId="1" fillId="0" borderId="29" xfId="0" applyNumberFormat="1" applyFont="1" applyBorder="1" applyProtection="1">
      <protection locked="0"/>
    </xf>
    <xf numFmtId="166" fontId="1" fillId="0" borderId="30" xfId="0" applyNumberFormat="1" applyFont="1" applyBorder="1" applyProtection="1">
      <protection locked="0"/>
    </xf>
    <xf numFmtId="166" fontId="1" fillId="0" borderId="31" xfId="0" applyNumberFormat="1" applyFont="1" applyBorder="1" applyProtection="1">
      <protection locked="0"/>
    </xf>
    <xf numFmtId="0" fontId="4" fillId="9" borderId="7" xfId="0" applyFont="1" applyFill="1" applyBorder="1"/>
    <xf numFmtId="0" fontId="3" fillId="0" borderId="0" xfId="0" applyFont="1" applyAlignment="1">
      <alignment horizontal="center" vertical="center"/>
    </xf>
    <xf numFmtId="0" fontId="1" fillId="0" borderId="0" xfId="0" applyFont="1"/>
    <xf numFmtId="0" fontId="6" fillId="0" borderId="0" xfId="0" applyFont="1"/>
    <xf numFmtId="9" fontId="11" fillId="23" borderId="6" xfId="1" applyFont="1" applyFill="1" applyBorder="1" applyAlignment="1" applyProtection="1">
      <alignment horizontal="right"/>
    </xf>
    <xf numFmtId="9" fontId="11" fillId="3" borderId="6" xfId="1" applyFont="1" applyFill="1" applyBorder="1" applyAlignment="1" applyProtection="1">
      <alignment horizontal="right"/>
    </xf>
    <xf numFmtId="9" fontId="11" fillId="18" borderId="6" xfId="1" applyFont="1" applyFill="1" applyBorder="1" applyAlignment="1" applyProtection="1">
      <alignment horizontal="right"/>
    </xf>
    <xf numFmtId="9" fontId="11" fillId="4" borderId="6" xfId="1" applyFont="1" applyFill="1" applyBorder="1" applyAlignment="1" applyProtection="1">
      <alignment horizontal="right"/>
    </xf>
    <xf numFmtId="9" fontId="11" fillId="22" borderId="6" xfId="1" applyFont="1" applyFill="1" applyBorder="1" applyAlignment="1" applyProtection="1">
      <alignment horizontal="right"/>
    </xf>
    <xf numFmtId="9" fontId="11" fillId="13" borderId="6" xfId="1" applyFont="1" applyFill="1" applyBorder="1" applyAlignment="1" applyProtection="1">
      <alignment horizontal="right"/>
    </xf>
    <xf numFmtId="9" fontId="11" fillId="8" borderId="6" xfId="1" applyFont="1" applyFill="1" applyBorder="1" applyAlignment="1" applyProtection="1">
      <alignment horizontal="right"/>
    </xf>
    <xf numFmtId="9" fontId="11" fillId="8" borderId="5" xfId="1" applyFont="1" applyFill="1" applyBorder="1" applyAlignment="1" applyProtection="1">
      <alignment horizontal="right"/>
    </xf>
    <xf numFmtId="166" fontId="6" fillId="23" borderId="6" xfId="0" applyNumberFormat="1" applyFont="1" applyFill="1" applyBorder="1" applyAlignment="1">
      <alignment horizontal="right"/>
    </xf>
    <xf numFmtId="166" fontId="3" fillId="13" borderId="6" xfId="0" applyNumberFormat="1" applyFont="1" applyFill="1" applyBorder="1" applyAlignment="1">
      <alignment horizontal="right"/>
    </xf>
    <xf numFmtId="166" fontId="3" fillId="3" borderId="6" xfId="0" applyNumberFormat="1" applyFont="1" applyFill="1" applyBorder="1" applyAlignment="1">
      <alignment horizontal="right"/>
    </xf>
    <xf numFmtId="166" fontId="1" fillId="18" borderId="6" xfId="0" applyNumberFormat="1" applyFont="1" applyFill="1" applyBorder="1" applyAlignment="1">
      <alignment horizontal="right"/>
    </xf>
    <xf numFmtId="166" fontId="1" fillId="23" borderId="6" xfId="0" applyNumberFormat="1" applyFont="1" applyFill="1" applyBorder="1" applyAlignment="1">
      <alignment horizontal="right"/>
    </xf>
    <xf numFmtId="166" fontId="3" fillId="24" borderId="6" xfId="0" applyNumberFormat="1" applyFont="1" applyFill="1" applyBorder="1" applyAlignment="1">
      <alignment horizontal="right"/>
    </xf>
    <xf numFmtId="166" fontId="1" fillId="22" borderId="6" xfId="0" applyNumberFormat="1" applyFont="1" applyFill="1" applyBorder="1" applyAlignment="1">
      <alignment horizontal="right"/>
    </xf>
    <xf numFmtId="166" fontId="7" fillId="21" borderId="6" xfId="0" applyNumberFormat="1" applyFont="1" applyFill="1" applyBorder="1" applyAlignment="1">
      <alignment horizontal="right"/>
    </xf>
    <xf numFmtId="1" fontId="3" fillId="19" borderId="6" xfId="0" applyNumberFormat="1" applyFont="1" applyFill="1" applyBorder="1" applyAlignment="1">
      <alignment horizontal="right"/>
    </xf>
    <xf numFmtId="0" fontId="9" fillId="7" borderId="1" xfId="0" applyFont="1" applyFill="1" applyBorder="1" applyAlignment="1">
      <alignment vertical="center"/>
    </xf>
    <xf numFmtId="0" fontId="9" fillId="7" borderId="2" xfId="0" applyFont="1" applyFill="1" applyBorder="1" applyAlignment="1">
      <alignment vertical="center"/>
    </xf>
    <xf numFmtId="0" fontId="9" fillId="7" borderId="3" xfId="0" applyFont="1" applyFill="1" applyBorder="1" applyAlignment="1">
      <alignment horizontal="right" vertical="center"/>
    </xf>
    <xf numFmtId="14" fontId="27" fillId="7" borderId="3" xfId="0" applyNumberFormat="1" applyFont="1" applyFill="1" applyBorder="1" applyAlignment="1">
      <alignment horizontal="center" vertical="center"/>
    </xf>
    <xf numFmtId="164" fontId="6" fillId="9" borderId="0" xfId="0" applyNumberFormat="1" applyFont="1" applyFill="1" applyAlignment="1">
      <alignment vertical="center"/>
    </xf>
    <xf numFmtId="0" fontId="6" fillId="9" borderId="0" xfId="0" applyFont="1" applyFill="1" applyAlignment="1">
      <alignment horizontal="center" vertical="center"/>
    </xf>
    <xf numFmtId="0" fontId="24" fillId="20" borderId="6" xfId="0" applyFont="1" applyFill="1" applyBorder="1" applyAlignment="1">
      <alignment vertical="center"/>
    </xf>
    <xf numFmtId="0" fontId="2" fillId="25" borderId="1" xfId="0" applyFont="1" applyFill="1" applyBorder="1" applyAlignment="1">
      <alignment vertical="center"/>
    </xf>
    <xf numFmtId="0" fontId="0" fillId="25" borderId="2" xfId="0" applyFill="1" applyBorder="1" applyAlignment="1">
      <alignment vertical="center"/>
    </xf>
    <xf numFmtId="1" fontId="3" fillId="25" borderId="6" xfId="0" applyNumberFormat="1" applyFont="1" applyFill="1" applyBorder="1" applyAlignment="1">
      <alignment vertical="center"/>
    </xf>
    <xf numFmtId="1" fontId="3" fillId="25" borderId="3" xfId="0" applyNumberFormat="1" applyFont="1" applyFill="1" applyBorder="1" applyAlignment="1">
      <alignment vertical="center"/>
    </xf>
    <xf numFmtId="0" fontId="8" fillId="7" borderId="3" xfId="2" applyNumberFormat="1" applyFont="1" applyFill="1" applyBorder="1" applyAlignment="1" applyProtection="1">
      <alignment horizontal="center"/>
    </xf>
    <xf numFmtId="1" fontId="3" fillId="25" borderId="6" xfId="0" applyNumberFormat="1" applyFont="1" applyFill="1" applyBorder="1"/>
    <xf numFmtId="9" fontId="7" fillId="11" borderId="6" xfId="0" applyNumberFormat="1" applyFont="1" applyFill="1" applyBorder="1" applyAlignment="1">
      <alignment horizontal="center"/>
    </xf>
    <xf numFmtId="9" fontId="11" fillId="8" borderId="4" xfId="1" applyFont="1" applyFill="1" applyBorder="1" applyAlignment="1" applyProtection="1">
      <alignment horizontal="right"/>
    </xf>
    <xf numFmtId="9" fontId="28" fillId="11" borderId="6" xfId="1" applyFont="1" applyFill="1" applyBorder="1" applyAlignment="1" applyProtection="1">
      <alignment horizontal="right"/>
    </xf>
    <xf numFmtId="9" fontId="29" fillId="3" borderId="6" xfId="1" applyFont="1" applyFill="1" applyBorder="1" applyAlignment="1" applyProtection="1">
      <alignment horizontal="right"/>
    </xf>
    <xf numFmtId="9" fontId="29" fillId="4" borderId="6" xfId="1" applyFont="1" applyFill="1" applyBorder="1" applyAlignment="1" applyProtection="1">
      <alignment horizontal="right"/>
    </xf>
    <xf numFmtId="9" fontId="29" fillId="13" borderId="6" xfId="1" applyFont="1" applyFill="1" applyBorder="1" applyAlignment="1" applyProtection="1">
      <alignment horizontal="right"/>
    </xf>
    <xf numFmtId="173" fontId="7" fillId="7" borderId="6" xfId="2" applyNumberFormat="1" applyFont="1" applyFill="1" applyBorder="1" applyProtection="1"/>
    <xf numFmtId="1" fontId="7" fillId="7" borderId="6" xfId="0" applyNumberFormat="1" applyFont="1" applyFill="1" applyBorder="1" applyAlignment="1">
      <alignment horizontal="right"/>
    </xf>
    <xf numFmtId="166" fontId="6" fillId="23" borderId="6" xfId="0" applyNumberFormat="1" applyFont="1" applyFill="1" applyBorder="1"/>
    <xf numFmtId="166" fontId="6" fillId="18" borderId="6" xfId="0" applyNumberFormat="1" applyFont="1" applyFill="1" applyBorder="1"/>
    <xf numFmtId="166" fontId="3" fillId="24" borderId="6" xfId="0" applyNumberFormat="1" applyFont="1" applyFill="1" applyBorder="1"/>
    <xf numFmtId="166" fontId="6" fillId="22" borderId="6" xfId="0" applyNumberFormat="1" applyFont="1" applyFill="1" applyBorder="1"/>
    <xf numFmtId="166" fontId="7" fillId="21" borderId="6" xfId="0" applyNumberFormat="1" applyFont="1" applyFill="1" applyBorder="1"/>
    <xf numFmtId="0" fontId="2" fillId="0" borderId="0" xfId="0" applyFont="1"/>
    <xf numFmtId="0" fontId="7" fillId="7" borderId="6" xfId="0" applyFont="1" applyFill="1" applyBorder="1"/>
    <xf numFmtId="0" fontId="24" fillId="9" borderId="6" xfId="0" applyFont="1" applyFill="1" applyBorder="1" applyAlignment="1">
      <alignment horizontal="center"/>
    </xf>
    <xf numFmtId="166" fontId="6" fillId="0" borderId="6" xfId="0" applyNumberFormat="1" applyFont="1" applyBorder="1" applyProtection="1">
      <protection locked="0"/>
    </xf>
    <xf numFmtId="167" fontId="4" fillId="0" borderId="0" xfId="0" applyNumberFormat="1" applyFont="1"/>
    <xf numFmtId="0" fontId="4" fillId="0" borderId="0" xfId="0" applyFont="1"/>
    <xf numFmtId="0" fontId="24" fillId="20" borderId="6" xfId="0" applyFont="1" applyFill="1" applyBorder="1"/>
    <xf numFmtId="0" fontId="1" fillId="25" borderId="6" xfId="0" applyFont="1" applyFill="1" applyBorder="1"/>
    <xf numFmtId="0" fontId="0" fillId="25" borderId="6" xfId="0" applyFill="1" applyBorder="1"/>
    <xf numFmtId="0" fontId="0" fillId="0" borderId="0" xfId="0" applyAlignment="1">
      <alignment horizontal="center"/>
    </xf>
    <xf numFmtId="0" fontId="3" fillId="17" borderId="6" xfId="0" applyFont="1" applyFill="1" applyBorder="1" applyAlignment="1" applyProtection="1">
      <alignment horizontal="center" vertical="center"/>
      <protection locked="0"/>
    </xf>
    <xf numFmtId="0" fontId="3" fillId="24" borderId="6" xfId="0" applyFont="1" applyFill="1" applyBorder="1" applyAlignment="1" applyProtection="1">
      <alignment horizontal="center" vertical="center"/>
      <protection locked="0"/>
    </xf>
    <xf numFmtId="0" fontId="3" fillId="13" borderId="6" xfId="0" applyFont="1" applyFill="1" applyBorder="1" applyAlignment="1" applyProtection="1">
      <alignment horizontal="center" vertical="center"/>
      <protection locked="0"/>
    </xf>
    <xf numFmtId="166" fontId="6" fillId="3" borderId="29" xfId="0" applyNumberFormat="1" applyFont="1" applyFill="1" applyBorder="1"/>
    <xf numFmtId="166" fontId="6" fillId="4" borderId="29" xfId="0" applyNumberFormat="1" applyFont="1" applyFill="1" applyBorder="1"/>
    <xf numFmtId="166" fontId="6" fillId="13" borderId="29" xfId="0" applyNumberFormat="1" applyFont="1" applyFill="1" applyBorder="1"/>
    <xf numFmtId="166" fontId="7" fillId="11" borderId="29" xfId="0" applyNumberFormat="1" applyFont="1" applyFill="1" applyBorder="1"/>
    <xf numFmtId="0" fontId="0" fillId="9" borderId="0" xfId="0" applyFill="1" applyAlignment="1">
      <alignment horizontal="center"/>
    </xf>
    <xf numFmtId="0" fontId="0" fillId="9" borderId="2" xfId="0" applyFill="1" applyBorder="1"/>
    <xf numFmtId="164" fontId="6" fillId="9" borderId="2" xfId="0" applyNumberFormat="1" applyFont="1" applyFill="1" applyBorder="1"/>
    <xf numFmtId="0" fontId="6" fillId="9" borderId="3" xfId="0" applyFont="1" applyFill="1" applyBorder="1" applyAlignment="1">
      <alignment horizontal="center"/>
    </xf>
    <xf numFmtId="0" fontId="2" fillId="9" borderId="2" xfId="0" applyFont="1" applyFill="1" applyBorder="1"/>
    <xf numFmtId="0" fontId="0" fillId="7" borderId="2" xfId="0" applyFill="1" applyBorder="1" applyAlignment="1">
      <alignment vertical="center"/>
    </xf>
    <xf numFmtId="0" fontId="0" fillId="7" borderId="3" xfId="0" applyFill="1" applyBorder="1" applyAlignment="1">
      <alignment vertical="center"/>
    </xf>
    <xf numFmtId="0" fontId="0" fillId="2" borderId="0" xfId="0" applyFill="1"/>
    <xf numFmtId="0" fontId="0" fillId="2" borderId="0" xfId="0" applyFill="1" applyAlignment="1">
      <alignment vertical="center"/>
    </xf>
    <xf numFmtId="0" fontId="0" fillId="0" borderId="0" xfId="0"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0" fillId="9" borderId="0" xfId="0" applyFill="1" applyAlignment="1">
      <alignment horizontal="left"/>
    </xf>
    <xf numFmtId="0" fontId="0" fillId="0" borderId="0" xfId="0" applyAlignment="1">
      <alignment horizontal="left"/>
    </xf>
    <xf numFmtId="165" fontId="0" fillId="9" borderId="0" xfId="0" applyNumberFormat="1" applyFill="1" applyAlignment="1">
      <alignment horizontal="center"/>
    </xf>
    <xf numFmtId="0" fontId="6" fillId="9" borderId="0" xfId="0" applyFont="1" applyFill="1" applyAlignment="1">
      <alignment horizontal="left"/>
    </xf>
    <xf numFmtId="0" fontId="6" fillId="9" borderId="0" xfId="0" applyFont="1" applyFill="1"/>
    <xf numFmtId="164" fontId="1" fillId="9" borderId="0" xfId="0" applyNumberFormat="1" applyFont="1" applyFill="1"/>
    <xf numFmtId="0" fontId="2" fillId="2" borderId="3" xfId="0" applyFont="1" applyFill="1" applyBorder="1" applyAlignment="1">
      <alignment horizontal="left" vertical="center"/>
    </xf>
    <xf numFmtId="164" fontId="6" fillId="9" borderId="1" xfId="0" applyNumberFormat="1" applyFont="1" applyFill="1" applyBorder="1"/>
    <xf numFmtId="1" fontId="6" fillId="19" borderId="3" xfId="0" applyNumberFormat="1" applyFont="1" applyFill="1" applyBorder="1"/>
    <xf numFmtId="0" fontId="0" fillId="0" borderId="35" xfId="0" applyBorder="1" applyProtection="1">
      <protection locked="0"/>
    </xf>
    <xf numFmtId="1" fontId="6" fillId="19" borderId="16" xfId="0" applyNumberFormat="1" applyFont="1" applyFill="1" applyBorder="1"/>
    <xf numFmtId="1" fontId="6" fillId="19" borderId="2" xfId="0" applyNumberFormat="1" applyFont="1" applyFill="1" applyBorder="1"/>
    <xf numFmtId="0" fontId="0" fillId="0" borderId="3" xfId="0" applyBorder="1" applyProtection="1">
      <protection locked="0"/>
    </xf>
    <xf numFmtId="0" fontId="0" fillId="0" borderId="16" xfId="0" applyBorder="1" applyProtection="1">
      <protection locked="0"/>
    </xf>
    <xf numFmtId="0" fontId="0" fillId="0" borderId="36" xfId="0" applyBorder="1" applyProtection="1">
      <protection locked="0"/>
    </xf>
    <xf numFmtId="1" fontId="6" fillId="19" borderId="26" xfId="0" applyNumberFormat="1" applyFont="1" applyFill="1" applyBorder="1"/>
    <xf numFmtId="0" fontId="0" fillId="0" borderId="26" xfId="0" applyBorder="1" applyProtection="1">
      <protection locked="0"/>
    </xf>
    <xf numFmtId="0" fontId="0" fillId="0" borderId="22" xfId="0" applyBorder="1" applyProtection="1">
      <protection locked="0"/>
    </xf>
    <xf numFmtId="1" fontId="6" fillId="19" borderId="22" xfId="0" applyNumberFormat="1" applyFont="1" applyFill="1" applyBorder="1"/>
    <xf numFmtId="0" fontId="0" fillId="0" borderId="29" xfId="0" applyBorder="1" applyProtection="1">
      <protection locked="0"/>
    </xf>
    <xf numFmtId="1" fontId="6" fillId="19" borderId="29" xfId="0" applyNumberFormat="1" applyFont="1" applyFill="1" applyBorder="1"/>
    <xf numFmtId="0" fontId="2" fillId="10" borderId="0" xfId="0" applyFont="1" applyFill="1"/>
    <xf numFmtId="14" fontId="2" fillId="10" borderId="0" xfId="0" applyNumberFormat="1" applyFont="1" applyFill="1" applyAlignment="1">
      <alignment horizontal="left"/>
    </xf>
    <xf numFmtId="0" fontId="2" fillId="10" borderId="0" xfId="0" applyFont="1" applyFill="1" applyAlignment="1">
      <alignment horizontal="left"/>
    </xf>
    <xf numFmtId="0" fontId="3" fillId="0" borderId="0" xfId="0" applyFont="1"/>
    <xf numFmtId="0" fontId="2" fillId="0" borderId="0" xfId="0" applyFont="1" applyAlignment="1">
      <alignment vertical="center"/>
    </xf>
    <xf numFmtId="14" fontId="6" fillId="0" borderId="0" xfId="0" applyNumberFormat="1" applyFont="1"/>
    <xf numFmtId="167" fontId="4" fillId="9" borderId="0" xfId="0" applyNumberFormat="1" applyFont="1" applyFill="1"/>
    <xf numFmtId="168" fontId="2" fillId="0" borderId="0" xfId="2" applyNumberFormat="1" applyFont="1" applyProtection="1"/>
    <xf numFmtId="0" fontId="2" fillId="9" borderId="0" xfId="0" applyFont="1" applyFill="1" applyAlignment="1">
      <alignment vertical="center"/>
    </xf>
    <xf numFmtId="0" fontId="0" fillId="9" borderId="0" xfId="0" applyFill="1" applyAlignment="1">
      <alignment vertical="center"/>
    </xf>
    <xf numFmtId="0" fontId="0" fillId="0" borderId="0" xfId="0" applyAlignment="1">
      <alignment horizontal="center" vertical="center"/>
    </xf>
    <xf numFmtId="0" fontId="30" fillId="0" borderId="0" xfId="0" applyFont="1" applyAlignment="1">
      <alignment horizontal="center" vertical="center"/>
    </xf>
    <xf numFmtId="0" fontId="31" fillId="9" borderId="0" xfId="3" applyFont="1" applyFill="1"/>
    <xf numFmtId="0" fontId="1" fillId="9" borderId="0" xfId="3" applyFill="1"/>
    <xf numFmtId="0" fontId="23" fillId="9" borderId="0" xfId="3" applyFont="1" applyFill="1"/>
    <xf numFmtId="0" fontId="1" fillId="9" borderId="0" xfId="3" applyFill="1" applyAlignment="1">
      <alignment horizontal="left"/>
    </xf>
    <xf numFmtId="0" fontId="21" fillId="9" borderId="0" xfId="3" applyFont="1" applyFill="1"/>
    <xf numFmtId="0" fontId="1" fillId="0" borderId="13" xfId="3" applyBorder="1"/>
    <xf numFmtId="0" fontId="10" fillId="0" borderId="0" xfId="3" applyFont="1"/>
    <xf numFmtId="0" fontId="1" fillId="16" borderId="1" xfId="3" applyFill="1" applyBorder="1" applyAlignment="1">
      <alignment horizontal="right"/>
    </xf>
    <xf numFmtId="1" fontId="1" fillId="16" borderId="6" xfId="3" applyNumberFormat="1" applyFill="1" applyBorder="1"/>
    <xf numFmtId="2" fontId="1" fillId="0" borderId="6" xfId="3" applyNumberFormat="1" applyBorder="1"/>
    <xf numFmtId="0" fontId="1" fillId="0" borderId="1" xfId="3" applyBorder="1"/>
    <xf numFmtId="1" fontId="1" fillId="0" borderId="6" xfId="3" applyNumberFormat="1" applyBorder="1"/>
    <xf numFmtId="0" fontId="1" fillId="0" borderId="6" xfId="3" applyBorder="1" applyAlignment="1">
      <alignment horizontal="left" vertical="center"/>
    </xf>
    <xf numFmtId="0" fontId="1" fillId="0" borderId="11" xfId="3" applyBorder="1"/>
    <xf numFmtId="0" fontId="1" fillId="0" borderId="12" xfId="3" applyBorder="1"/>
    <xf numFmtId="1" fontId="1" fillId="0" borderId="6" xfId="3" applyNumberFormat="1" applyBorder="1" applyAlignment="1">
      <alignment horizontal="right"/>
    </xf>
    <xf numFmtId="1" fontId="1" fillId="0" borderId="6" xfId="3" applyNumberFormat="1" applyBorder="1" applyAlignment="1">
      <alignment horizontal="right" vertical="center"/>
    </xf>
    <xf numFmtId="0" fontId="1" fillId="0" borderId="0" xfId="3" applyAlignment="1">
      <alignment horizontal="center"/>
    </xf>
    <xf numFmtId="0" fontId="1" fillId="13" borderId="6" xfId="3" applyFill="1" applyBorder="1"/>
    <xf numFmtId="14" fontId="1" fillId="13" borderId="6" xfId="3" applyNumberFormat="1" applyFill="1" applyBorder="1"/>
    <xf numFmtId="1" fontId="1" fillId="13" borderId="1" xfId="3" applyNumberFormat="1" applyFill="1" applyBorder="1"/>
    <xf numFmtId="1" fontId="1" fillId="0" borderId="1" xfId="3" applyNumberFormat="1" applyBorder="1"/>
    <xf numFmtId="2" fontId="1" fillId="0" borderId="0" xfId="3" applyNumberFormat="1"/>
    <xf numFmtId="0" fontId="3" fillId="0" borderId="0" xfId="3" applyFont="1"/>
    <xf numFmtId="0" fontId="1" fillId="18" borderId="6" xfId="3" applyFill="1" applyBorder="1"/>
    <xf numFmtId="14" fontId="1" fillId="18" borderId="6" xfId="3" applyNumberFormat="1" applyFill="1" applyBorder="1"/>
    <xf numFmtId="2" fontId="1" fillId="18" borderId="1" xfId="3" applyNumberFormat="1" applyFill="1" applyBorder="1"/>
    <xf numFmtId="2" fontId="1" fillId="18" borderId="6" xfId="3" applyNumberFormat="1" applyFill="1" applyBorder="1"/>
    <xf numFmtId="1" fontId="1" fillId="0" borderId="0" xfId="3" applyNumberFormat="1"/>
    <xf numFmtId="0" fontId="20" fillId="9" borderId="0" xfId="3" applyFont="1" applyFill="1" applyAlignment="1">
      <alignment horizontal="center"/>
    </xf>
    <xf numFmtId="0" fontId="23" fillId="9" borderId="0" xfId="3" applyFont="1" applyFill="1" applyAlignment="1">
      <alignment horizontal="center"/>
    </xf>
    <xf numFmtId="0" fontId="1" fillId="9" borderId="0" xfId="3" applyFill="1" applyAlignment="1">
      <alignment horizontal="center"/>
    </xf>
    <xf numFmtId="0" fontId="1" fillId="0" borderId="13" xfId="3" applyBorder="1" applyAlignment="1">
      <alignment horizontal="center"/>
    </xf>
    <xf numFmtId="0" fontId="10" fillId="0" borderId="0" xfId="3" applyFont="1" applyAlignment="1">
      <alignment horizontal="center"/>
    </xf>
    <xf numFmtId="0" fontId="1" fillId="0" borderId="6" xfId="3" applyBorder="1" applyAlignment="1">
      <alignment horizontal="center"/>
    </xf>
    <xf numFmtId="165" fontId="1" fillId="23" borderId="6" xfId="3" applyNumberFormat="1" applyFill="1" applyBorder="1" applyAlignment="1">
      <alignment horizontal="center"/>
    </xf>
    <xf numFmtId="165" fontId="1" fillId="24" borderId="6" xfId="3" applyNumberFormat="1" applyFill="1" applyBorder="1" applyAlignment="1">
      <alignment horizontal="center"/>
    </xf>
    <xf numFmtId="165" fontId="1" fillId="26" borderId="6" xfId="3" applyNumberFormat="1" applyFill="1" applyBorder="1" applyAlignment="1">
      <alignment horizontal="center"/>
    </xf>
    <xf numFmtId="0" fontId="1" fillId="8" borderId="6" xfId="3" applyFill="1" applyBorder="1" applyAlignment="1">
      <alignment horizontal="center"/>
    </xf>
    <xf numFmtId="0" fontId="1" fillId="8" borderId="6" xfId="3" applyFill="1" applyBorder="1"/>
    <xf numFmtId="14" fontId="1" fillId="8" borderId="6" xfId="3" applyNumberFormat="1" applyFill="1" applyBorder="1"/>
    <xf numFmtId="166" fontId="1" fillId="23" borderId="6" xfId="3" applyNumberFormat="1" applyFill="1" applyBorder="1" applyAlignment="1">
      <alignment horizontal="center"/>
    </xf>
    <xf numFmtId="166" fontId="1" fillId="24" borderId="6" xfId="3" applyNumberFormat="1" applyFill="1" applyBorder="1" applyAlignment="1">
      <alignment horizontal="center"/>
    </xf>
    <xf numFmtId="166" fontId="1" fillId="26" borderId="6" xfId="3" applyNumberFormat="1" applyFill="1" applyBorder="1" applyAlignment="1">
      <alignment horizontal="center"/>
    </xf>
    <xf numFmtId="1" fontId="1" fillId="0" borderId="6" xfId="3" applyNumberFormat="1" applyBorder="1" applyAlignment="1">
      <alignment horizontal="center"/>
    </xf>
    <xf numFmtId="166" fontId="1" fillId="8" borderId="6" xfId="3" applyNumberFormat="1" applyFill="1" applyBorder="1" applyAlignment="1">
      <alignment horizontal="center"/>
    </xf>
    <xf numFmtId="0" fontId="0" fillId="9" borderId="2" xfId="0" applyFill="1" applyBorder="1" applyAlignment="1">
      <alignment horizontal="left"/>
    </xf>
    <xf numFmtId="0" fontId="1" fillId="8" borderId="11" xfId="0" applyFont="1" applyFill="1" applyBorder="1" applyAlignment="1">
      <alignment horizontal="left" vertical="center"/>
    </xf>
    <xf numFmtId="0" fontId="0" fillId="8" borderId="13" xfId="0" applyFill="1" applyBorder="1" applyAlignment="1">
      <alignment horizontal="left" vertical="center"/>
    </xf>
    <xf numFmtId="0" fontId="0" fillId="8" borderId="32" xfId="0" applyFill="1" applyBorder="1" applyAlignment="1">
      <alignment horizontal="left" vertical="center"/>
    </xf>
    <xf numFmtId="0" fontId="0" fillId="8" borderId="33" xfId="0" applyFill="1" applyBorder="1" applyAlignment="1">
      <alignment horizontal="left" vertical="center"/>
    </xf>
    <xf numFmtId="0" fontId="1" fillId="8" borderId="7" xfId="0" applyFont="1" applyFill="1" applyBorder="1" applyAlignment="1">
      <alignment horizontal="left" vertical="center"/>
    </xf>
    <xf numFmtId="0" fontId="0" fillId="8" borderId="0" xfId="0" applyFill="1" applyAlignment="1">
      <alignment horizontal="left" vertical="center"/>
    </xf>
    <xf numFmtId="0" fontId="0" fillId="8" borderId="9" xfId="0" applyFill="1" applyBorder="1" applyAlignment="1">
      <alignment horizontal="left" vertical="center"/>
    </xf>
    <xf numFmtId="0" fontId="0" fillId="8" borderId="14" xfId="0" applyFill="1" applyBorder="1" applyAlignment="1">
      <alignment horizontal="left" vertical="center"/>
    </xf>
    <xf numFmtId="0" fontId="6" fillId="8" borderId="13" xfId="0" applyFont="1" applyFill="1" applyBorder="1" applyAlignment="1">
      <alignment horizontal="left" vertical="center"/>
    </xf>
    <xf numFmtId="0" fontId="6" fillId="8" borderId="32" xfId="0" applyFont="1" applyFill="1" applyBorder="1" applyAlignment="1">
      <alignment horizontal="left" vertical="center"/>
    </xf>
    <xf numFmtId="0" fontId="6" fillId="8" borderId="33" xfId="0" applyFont="1" applyFill="1" applyBorder="1" applyAlignment="1">
      <alignment horizontal="left" vertical="center"/>
    </xf>
    <xf numFmtId="0" fontId="1" fillId="8" borderId="11" xfId="0" applyFont="1" applyFill="1" applyBorder="1" applyAlignment="1">
      <alignment horizontal="left" vertical="top" wrapText="1"/>
    </xf>
    <xf numFmtId="0" fontId="6" fillId="8" borderId="13" xfId="0" applyFont="1" applyFill="1" applyBorder="1" applyAlignment="1">
      <alignment horizontal="left" vertical="top" wrapText="1"/>
    </xf>
    <xf numFmtId="0" fontId="6" fillId="8" borderId="7" xfId="0" applyFont="1" applyFill="1" applyBorder="1" applyAlignment="1">
      <alignment horizontal="left" vertical="top" wrapText="1"/>
    </xf>
    <xf numFmtId="0" fontId="6" fillId="8" borderId="0" xfId="0" applyFont="1" applyFill="1" applyAlignment="1">
      <alignment horizontal="left" vertical="top" wrapText="1"/>
    </xf>
    <xf numFmtId="0" fontId="6" fillId="8" borderId="9" xfId="0" applyFont="1" applyFill="1" applyBorder="1" applyAlignment="1">
      <alignment horizontal="left" vertical="top" wrapText="1"/>
    </xf>
    <xf numFmtId="0" fontId="6" fillId="8" borderId="14" xfId="0" applyFont="1" applyFill="1" applyBorder="1" applyAlignment="1">
      <alignment horizontal="left" vertical="top" wrapText="1"/>
    </xf>
    <xf numFmtId="0" fontId="1" fillId="0" borderId="13"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1" fillId="0" borderId="33" xfId="0" applyFont="1" applyBorder="1" applyAlignment="1" applyProtection="1">
      <alignment horizontal="left" vertical="top" wrapText="1"/>
      <protection locked="0"/>
    </xf>
    <xf numFmtId="0" fontId="1" fillId="0" borderId="34" xfId="0" applyFont="1" applyBorder="1" applyAlignment="1" applyProtection="1">
      <alignment horizontal="left" vertical="top" wrapText="1"/>
      <protection locked="0"/>
    </xf>
    <xf numFmtId="0" fontId="6" fillId="0" borderId="37" xfId="0" applyFont="1"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14"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165" fontId="6" fillId="2" borderId="4" xfId="0" applyNumberFormat="1" applyFont="1" applyFill="1" applyBorder="1" applyAlignment="1" applyProtection="1">
      <alignment horizontal="center" vertical="center"/>
      <protection locked="0"/>
    </xf>
    <xf numFmtId="165" fontId="6" fillId="2" borderId="15" xfId="0" applyNumberFormat="1" applyFont="1" applyFill="1" applyBorder="1" applyAlignment="1" applyProtection="1">
      <alignment horizontal="center" vertical="center"/>
      <protection locked="0"/>
    </xf>
    <xf numFmtId="165" fontId="6" fillId="2" borderId="5" xfId="0" applyNumberFormat="1" applyFont="1" applyFill="1" applyBorder="1" applyAlignment="1" applyProtection="1">
      <alignment horizontal="center" vertical="center"/>
      <protection locked="0"/>
    </xf>
    <xf numFmtId="0" fontId="7" fillId="20" borderId="4" xfId="0" applyFont="1" applyFill="1" applyBorder="1" applyAlignment="1">
      <alignment horizontal="center" vertical="center" textRotation="90"/>
    </xf>
    <xf numFmtId="0" fontId="7" fillId="20" borderId="15" xfId="0" applyFont="1" applyFill="1" applyBorder="1" applyAlignment="1">
      <alignment horizontal="center" vertical="center" textRotation="90"/>
    </xf>
    <xf numFmtId="0" fontId="7" fillId="20" borderId="5" xfId="0" applyFont="1" applyFill="1" applyBorder="1" applyAlignment="1">
      <alignment horizontal="center" vertical="center" textRotation="90"/>
    </xf>
    <xf numFmtId="0" fontId="3" fillId="0" borderId="0" xfId="0" applyFont="1" applyAlignment="1">
      <alignment horizontal="center"/>
    </xf>
    <xf numFmtId="0" fontId="7" fillId="7" borderId="1" xfId="0" applyFont="1" applyFill="1" applyBorder="1" applyAlignment="1">
      <alignment horizontal="left" vertical="center"/>
    </xf>
    <xf numFmtId="0" fontId="7" fillId="7" borderId="2" xfId="0" applyFont="1" applyFill="1" applyBorder="1" applyAlignment="1">
      <alignment horizontal="left" vertical="center"/>
    </xf>
    <xf numFmtId="0" fontId="7" fillId="7" borderId="3" xfId="0" applyFont="1" applyFill="1" applyBorder="1" applyAlignment="1">
      <alignment horizontal="left" vertical="center"/>
    </xf>
    <xf numFmtId="0" fontId="6" fillId="2" borderId="4" xfId="0"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166" fontId="6" fillId="2" borderId="4" xfId="0" applyNumberFormat="1" applyFont="1" applyFill="1" applyBorder="1" applyAlignment="1" applyProtection="1">
      <alignment horizontal="center" vertical="center"/>
      <protection locked="0"/>
    </xf>
    <xf numFmtId="166" fontId="6" fillId="2" borderId="15" xfId="0" applyNumberFormat="1" applyFont="1" applyFill="1" applyBorder="1" applyAlignment="1" applyProtection="1">
      <alignment horizontal="center" vertical="center"/>
      <protection locked="0"/>
    </xf>
    <xf numFmtId="166" fontId="6" fillId="2" borderId="5" xfId="0" applyNumberFormat="1" applyFont="1" applyFill="1" applyBorder="1" applyAlignment="1" applyProtection="1">
      <alignment horizontal="center" vertical="center"/>
      <protection locked="0"/>
    </xf>
    <xf numFmtId="14" fontId="18" fillId="10" borderId="0" xfId="0" applyNumberFormat="1" applyFont="1" applyFill="1" applyAlignment="1">
      <alignment horizontal="left"/>
    </xf>
    <xf numFmtId="167" fontId="8" fillId="7" borderId="1" xfId="0" applyNumberFormat="1" applyFont="1" applyFill="1" applyBorder="1" applyAlignment="1">
      <alignment horizontal="center"/>
    </xf>
    <xf numFmtId="167" fontId="8" fillId="7" borderId="2" xfId="0" applyNumberFormat="1" applyFont="1" applyFill="1" applyBorder="1" applyAlignment="1">
      <alignment horizontal="center"/>
    </xf>
    <xf numFmtId="167" fontId="8" fillId="7" borderId="3" xfId="0" applyNumberFormat="1" applyFont="1" applyFill="1" applyBorder="1" applyAlignment="1">
      <alignment horizontal="center"/>
    </xf>
    <xf numFmtId="14" fontId="8" fillId="7" borderId="1" xfId="0" applyNumberFormat="1" applyFont="1" applyFill="1" applyBorder="1" applyAlignment="1">
      <alignment horizontal="center"/>
    </xf>
    <xf numFmtId="14" fontId="8" fillId="7" borderId="2" xfId="0" applyNumberFormat="1" applyFont="1" applyFill="1" applyBorder="1" applyAlignment="1">
      <alignment horizontal="center"/>
    </xf>
    <xf numFmtId="14" fontId="8" fillId="7" borderId="3" xfId="0" applyNumberFormat="1" applyFont="1" applyFill="1" applyBorder="1" applyAlignment="1">
      <alignment horizontal="center"/>
    </xf>
    <xf numFmtId="0" fontId="12" fillId="5" borderId="6" xfId="0" applyFont="1" applyFill="1" applyBorder="1" applyAlignment="1">
      <alignment horizontal="center" vertical="center" textRotation="90"/>
    </xf>
    <xf numFmtId="0" fontId="2" fillId="2" borderId="1" xfId="0" applyFont="1" applyFill="1" applyBorder="1" applyAlignment="1">
      <alignment vertical="center"/>
    </xf>
    <xf numFmtId="0" fontId="2" fillId="2" borderId="3" xfId="0" applyFont="1" applyFill="1" applyBorder="1" applyAlignment="1">
      <alignment vertical="center"/>
    </xf>
    <xf numFmtId="0" fontId="5" fillId="3" borderId="1" xfId="0" applyFont="1" applyFill="1" applyBorder="1" applyAlignment="1">
      <alignment horizontal="left" vertical="center"/>
    </xf>
    <xf numFmtId="0" fontId="5" fillId="3" borderId="3" xfId="0" applyFont="1" applyFill="1" applyBorder="1" applyAlignment="1">
      <alignment horizontal="left" vertical="center"/>
    </xf>
    <xf numFmtId="0" fontId="12" fillId="6" borderId="4" xfId="0" applyFont="1" applyFill="1" applyBorder="1" applyAlignment="1">
      <alignment horizontal="center" vertical="center" textRotation="90" wrapText="1"/>
    </xf>
    <xf numFmtId="0" fontId="12" fillId="6" borderId="15" xfId="0" applyFont="1" applyFill="1" applyBorder="1" applyAlignment="1">
      <alignment horizontal="center" vertical="center" textRotation="90"/>
    </xf>
    <xf numFmtId="0" fontId="12" fillId="6" borderId="5" xfId="0" applyFont="1" applyFill="1" applyBorder="1" applyAlignment="1">
      <alignment horizontal="center" vertical="center" textRotation="90"/>
    </xf>
    <xf numFmtId="0" fontId="2" fillId="2" borderId="6" xfId="0" applyFont="1" applyFill="1" applyBorder="1" applyAlignment="1">
      <alignment horizontal="left"/>
    </xf>
    <xf numFmtId="0" fontId="5" fillId="4" borderId="1" xfId="0" applyFont="1" applyFill="1" applyBorder="1" applyAlignment="1">
      <alignment horizontal="left" vertical="center"/>
    </xf>
    <xf numFmtId="0" fontId="5" fillId="4" borderId="3" xfId="0" applyFont="1" applyFill="1" applyBorder="1" applyAlignment="1">
      <alignment horizontal="left" vertical="center"/>
    </xf>
    <xf numFmtId="0" fontId="12" fillId="5" borderId="11" xfId="0" applyFont="1" applyFill="1" applyBorder="1" applyAlignment="1">
      <alignment horizontal="center" vertical="center" textRotation="90"/>
    </xf>
    <xf numFmtId="0" fontId="12" fillId="5" borderId="7" xfId="0" applyFont="1" applyFill="1" applyBorder="1" applyAlignment="1">
      <alignment horizontal="center" vertical="center" textRotation="90"/>
    </xf>
    <xf numFmtId="0" fontId="12" fillId="5" borderId="9" xfId="0" applyFont="1" applyFill="1" applyBorder="1" applyAlignment="1">
      <alignment horizontal="center" vertical="center" textRotation="90"/>
    </xf>
    <xf numFmtId="0" fontId="2" fillId="2" borderId="11" xfId="0" applyFont="1" applyFill="1" applyBorder="1" applyAlignment="1">
      <alignment horizontal="left" vertical="center"/>
    </xf>
    <xf numFmtId="0" fontId="2" fillId="2" borderId="9" xfId="0" applyFont="1" applyFill="1" applyBorder="1" applyAlignment="1">
      <alignment horizontal="left" vertical="center"/>
    </xf>
    <xf numFmtId="0" fontId="2" fillId="2" borderId="7" xfId="0" applyFont="1" applyFill="1" applyBorder="1" applyAlignment="1">
      <alignment horizontal="left" vertical="center"/>
    </xf>
    <xf numFmtId="0" fontId="12" fillId="14" borderId="4" xfId="0" applyFont="1" applyFill="1" applyBorder="1" applyAlignment="1">
      <alignment horizontal="center" vertical="center" textRotation="90"/>
    </xf>
    <xf numFmtId="0" fontId="12" fillId="14" borderId="15" xfId="0" applyFont="1" applyFill="1" applyBorder="1" applyAlignment="1">
      <alignment horizontal="center" vertical="center" textRotation="90"/>
    </xf>
    <xf numFmtId="0" fontId="12" fillId="14" borderId="5" xfId="0" applyFont="1" applyFill="1" applyBorder="1" applyAlignment="1">
      <alignment horizontal="center" vertical="center" textRotation="90"/>
    </xf>
    <xf numFmtId="0" fontId="2" fillId="2" borderId="3" xfId="0" applyFont="1" applyFill="1" applyBorder="1" applyAlignment="1">
      <alignment horizontal="left"/>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5" fillId="13" borderId="2" xfId="0" applyFont="1" applyFill="1" applyBorder="1" applyAlignment="1">
      <alignment horizontal="left" vertical="center"/>
    </xf>
    <xf numFmtId="0" fontId="5" fillId="13" borderId="3" xfId="0" applyFont="1" applyFill="1" applyBorder="1" applyAlignment="1">
      <alignment horizontal="left" vertical="center"/>
    </xf>
    <xf numFmtId="0" fontId="7" fillId="11" borderId="1" xfId="0" applyFont="1" applyFill="1" applyBorder="1" applyAlignment="1">
      <alignment horizontal="left" vertical="center"/>
    </xf>
    <xf numFmtId="0" fontId="7" fillId="11" borderId="2" xfId="0" applyFont="1" applyFill="1" applyBorder="1" applyAlignment="1">
      <alignment horizontal="left" vertical="center"/>
    </xf>
    <xf numFmtId="0" fontId="7" fillId="11" borderId="3" xfId="0" applyFont="1" applyFill="1" applyBorder="1" applyAlignment="1">
      <alignment horizontal="left" vertical="center"/>
    </xf>
    <xf numFmtId="0" fontId="5" fillId="19" borderId="3" xfId="0" applyFont="1" applyFill="1" applyBorder="1" applyAlignment="1">
      <alignment horizontal="left" vertical="center"/>
    </xf>
    <xf numFmtId="0" fontId="5" fillId="19" borderId="6" xfId="0" applyFont="1" applyFill="1" applyBorder="1" applyAlignment="1">
      <alignment horizontal="left" vertical="center"/>
    </xf>
    <xf numFmtId="0" fontId="2" fillId="9" borderId="2" xfId="0" applyFont="1" applyFill="1" applyBorder="1" applyAlignment="1">
      <alignment horizontal="left" vertical="center"/>
    </xf>
    <xf numFmtId="0" fontId="2" fillId="9" borderId="3" xfId="0" applyFont="1" applyFill="1" applyBorder="1" applyAlignment="1">
      <alignment horizontal="left" vertical="center"/>
    </xf>
    <xf numFmtId="0" fontId="26" fillId="7" borderId="0" xfId="0" applyFont="1" applyFill="1" applyAlignment="1">
      <alignment horizontal="center" wrapText="1"/>
    </xf>
    <xf numFmtId="0" fontId="8" fillId="7" borderId="4" xfId="0" applyFont="1" applyFill="1" applyBorder="1" applyAlignment="1">
      <alignment horizontal="center" vertical="center"/>
    </xf>
    <xf numFmtId="0" fontId="8" fillId="7" borderId="5" xfId="0" applyFont="1" applyFill="1" applyBorder="1" applyAlignment="1">
      <alignment horizontal="center" vertical="center"/>
    </xf>
    <xf numFmtId="14" fontId="18" fillId="9" borderId="0" xfId="0" applyNumberFormat="1" applyFont="1" applyFill="1" applyAlignment="1">
      <alignment horizontal="left"/>
    </xf>
    <xf numFmtId="0" fontId="15" fillId="10" borderId="0" xfId="0" applyFont="1" applyFill="1" applyAlignment="1">
      <alignment horizontal="left" vertical="top" wrapText="1"/>
    </xf>
    <xf numFmtId="0" fontId="15" fillId="10" borderId="8" xfId="0" applyFont="1" applyFill="1" applyBorder="1" applyAlignment="1">
      <alignment horizontal="left" vertical="top" wrapText="1"/>
    </xf>
    <xf numFmtId="0" fontId="16" fillId="10" borderId="0" xfId="0" applyFont="1" applyFill="1" applyAlignment="1" applyProtection="1">
      <alignment horizontal="left"/>
      <protection locked="0"/>
    </xf>
    <xf numFmtId="0" fontId="16" fillId="10" borderId="8" xfId="0" applyFont="1" applyFill="1" applyBorder="1" applyAlignment="1" applyProtection="1">
      <alignment horizontal="left"/>
      <protection locked="0"/>
    </xf>
    <xf numFmtId="0" fontId="0" fillId="8" borderId="11" xfId="0" applyFill="1" applyBorder="1" applyAlignment="1">
      <alignment horizontal="left" vertical="center"/>
    </xf>
    <xf numFmtId="0" fontId="0" fillId="8" borderId="7" xfId="0" applyFill="1" applyBorder="1" applyAlignment="1">
      <alignment horizontal="left" vertical="center"/>
    </xf>
    <xf numFmtId="0" fontId="6" fillId="8" borderId="11" xfId="0" applyFont="1" applyFill="1" applyBorder="1" applyAlignment="1">
      <alignment horizontal="left" vertical="top" wrapText="1"/>
    </xf>
    <xf numFmtId="0" fontId="6" fillId="0" borderId="33"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33" fillId="20" borderId="4" xfId="0" applyFont="1" applyFill="1" applyBorder="1" applyAlignment="1">
      <alignment horizontal="center" vertical="center" textRotation="90"/>
    </xf>
    <xf numFmtId="0" fontId="33" fillId="20" borderId="15" xfId="0" applyFont="1" applyFill="1" applyBorder="1" applyAlignment="1">
      <alignment horizontal="center" vertical="center" textRotation="90"/>
    </xf>
    <xf numFmtId="0" fontId="33" fillId="20" borderId="5" xfId="0" applyFont="1" applyFill="1" applyBorder="1" applyAlignment="1">
      <alignment horizontal="center" vertical="center" textRotation="90"/>
    </xf>
    <xf numFmtId="0" fontId="15" fillId="9" borderId="0" xfId="0" applyFont="1" applyFill="1" applyAlignment="1">
      <alignment horizontal="left" vertical="top" wrapText="1"/>
    </xf>
    <xf numFmtId="0" fontId="15" fillId="9" borderId="8" xfId="0" applyFont="1" applyFill="1" applyBorder="1" applyAlignment="1">
      <alignment horizontal="left" vertical="top" wrapText="1"/>
    </xf>
    <xf numFmtId="0" fontId="16" fillId="9" borderId="0" xfId="0" applyFont="1" applyFill="1" applyAlignment="1">
      <alignment horizontal="left"/>
    </xf>
    <xf numFmtId="0" fontId="16" fillId="9" borderId="8" xfId="0" applyFont="1" applyFill="1" applyBorder="1" applyAlignment="1">
      <alignment horizontal="left"/>
    </xf>
    <xf numFmtId="0" fontId="6" fillId="8" borderId="11" xfId="0" applyFont="1" applyFill="1" applyBorder="1" applyAlignment="1">
      <alignment horizontal="left" vertical="center"/>
    </xf>
    <xf numFmtId="0" fontId="9" fillId="7" borderId="4"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15"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5" xfId="0" applyFont="1" applyFill="1" applyBorder="1" applyAlignment="1">
      <alignment horizontal="center" vertical="center" wrapText="1"/>
    </xf>
    <xf numFmtId="0" fontId="15" fillId="9" borderId="7" xfId="0" applyFont="1" applyFill="1" applyBorder="1" applyAlignment="1">
      <alignment horizontal="center" vertical="top" wrapText="1"/>
    </xf>
    <xf numFmtId="0" fontId="15" fillId="9" borderId="0" xfId="0" applyFont="1" applyFill="1" applyAlignment="1">
      <alignment horizontal="center" vertical="top" wrapText="1"/>
    </xf>
    <xf numFmtId="0" fontId="15" fillId="9" borderId="8" xfId="0" applyFont="1" applyFill="1" applyBorder="1" applyAlignment="1">
      <alignment horizontal="center" vertical="top" wrapText="1"/>
    </xf>
    <xf numFmtId="0" fontId="3" fillId="12" borderId="0" xfId="0" applyFont="1" applyFill="1" applyAlignment="1" applyProtection="1">
      <alignment horizontal="center" vertical="center"/>
      <protection locked="0"/>
    </xf>
    <xf numFmtId="0" fontId="3" fillId="8" borderId="1" xfId="0" applyFont="1" applyFill="1" applyBorder="1" applyAlignment="1">
      <alignment horizontal="left" vertical="center"/>
    </xf>
    <xf numFmtId="0" fontId="3" fillId="8" borderId="2" xfId="0" applyFont="1" applyFill="1" applyBorder="1" applyAlignment="1">
      <alignment horizontal="left" vertical="center"/>
    </xf>
    <xf numFmtId="0" fontId="3" fillId="8" borderId="3" xfId="0" applyFont="1" applyFill="1" applyBorder="1" applyAlignment="1">
      <alignment horizontal="left" vertical="center"/>
    </xf>
    <xf numFmtId="0" fontId="6" fillId="0" borderId="11" xfId="0" applyFont="1" applyBorder="1" applyAlignment="1" applyProtection="1">
      <alignment horizontal="left" vertical="top" wrapText="1"/>
      <protection locked="0"/>
    </xf>
    <xf numFmtId="0" fontId="6" fillId="0" borderId="13"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14"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14" fontId="17" fillId="7" borderId="2" xfId="0" applyNumberFormat="1" applyFont="1" applyFill="1" applyBorder="1" applyAlignment="1">
      <alignment horizontal="center" vertical="center"/>
    </xf>
    <xf numFmtId="0" fontId="12" fillId="5" borderId="4" xfId="0" applyFont="1" applyFill="1" applyBorder="1" applyAlignment="1">
      <alignment horizontal="center" vertical="center" textRotation="90"/>
    </xf>
    <xf numFmtId="0" fontId="12" fillId="5" borderId="15" xfId="0" applyFont="1" applyFill="1" applyBorder="1" applyAlignment="1">
      <alignment horizontal="center" vertical="center" textRotation="90"/>
    </xf>
    <xf numFmtId="0" fontId="12" fillId="5" borderId="5" xfId="0" applyFont="1" applyFill="1" applyBorder="1" applyAlignment="1">
      <alignment horizontal="center" vertical="center" textRotation="90"/>
    </xf>
    <xf numFmtId="0" fontId="12" fillId="6" borderId="15" xfId="0" applyFont="1" applyFill="1" applyBorder="1" applyAlignment="1">
      <alignment horizontal="center" vertical="center" textRotation="90" wrapText="1"/>
    </xf>
    <xf numFmtId="0" fontId="21" fillId="9" borderId="0" xfId="3" applyFont="1" applyFill="1" applyAlignment="1">
      <alignment horizontal="left" vertical="top" wrapText="1"/>
    </xf>
    <xf numFmtId="0" fontId="22" fillId="9" borderId="0" xfId="3" applyFont="1" applyFill="1" applyAlignment="1">
      <alignment horizontal="left" vertical="top" wrapText="1"/>
    </xf>
    <xf numFmtId="0" fontId="32" fillId="23" borderId="4" xfId="0" applyFont="1" applyFill="1" applyBorder="1" applyAlignment="1">
      <alignment horizontal="center" textRotation="90" wrapText="1"/>
    </xf>
    <xf numFmtId="0" fontId="32" fillId="23" borderId="5" xfId="0" applyFont="1" applyFill="1" applyBorder="1" applyAlignment="1">
      <alignment horizontal="center" textRotation="90" wrapText="1"/>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32" fillId="24" borderId="4" xfId="0" applyFont="1" applyFill="1" applyBorder="1" applyAlignment="1">
      <alignment horizontal="center" textRotation="90" wrapText="1"/>
    </xf>
    <xf numFmtId="0" fontId="32" fillId="24" borderId="5" xfId="0" applyFont="1" applyFill="1" applyBorder="1" applyAlignment="1">
      <alignment horizontal="center" textRotation="90" wrapText="1"/>
    </xf>
    <xf numFmtId="0" fontId="12" fillId="14" borderId="1" xfId="0" applyFont="1" applyFill="1" applyBorder="1" applyAlignment="1">
      <alignment horizontal="center" vertical="center"/>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32" fillId="26" borderId="4" xfId="0" applyFont="1" applyFill="1" applyBorder="1" applyAlignment="1">
      <alignment horizontal="center" textRotation="90"/>
    </xf>
    <xf numFmtId="0" fontId="32" fillId="26" borderId="5" xfId="0" applyFont="1" applyFill="1" applyBorder="1" applyAlignment="1">
      <alignment horizontal="center" textRotation="90"/>
    </xf>
  </cellXfs>
  <cellStyles count="4">
    <cellStyle name="Komma" xfId="2" builtinId="3"/>
    <cellStyle name="Prozent" xfId="1" builtinId="5"/>
    <cellStyle name="Standard" xfId="0" builtinId="0"/>
    <cellStyle name="Standard 2" xfId="3" xr:uid="{00000000-0005-0000-0000-000003000000}"/>
  </cellStyles>
  <dxfs count="424">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s>
  <tableStyles count="0" defaultTableStyle="TableStyleMedium2" defaultPivotStyle="PivotStyleLight16"/>
  <colors>
    <mruColors>
      <color rgb="FFFFFF66"/>
      <color rgb="FFFFFF99"/>
      <color rgb="FFFF3300"/>
      <color rgb="FFFF7C80"/>
      <color rgb="FFFBFF4F"/>
      <color rgb="FFFEFCFC"/>
      <color rgb="FFF9EE13"/>
      <color rgb="FFE4D906"/>
      <color rgb="FF4D4D4D"/>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E1AA-4AB2-8525-1108445B7C88}"/>
              </c:ext>
            </c:extLst>
          </c:dPt>
          <c:dPt>
            <c:idx val="1"/>
            <c:bubble3D val="0"/>
            <c:spPr>
              <a:solidFill>
                <a:schemeClr val="accent2">
                  <a:lumMod val="60000"/>
                  <a:lumOff val="40000"/>
                </a:schemeClr>
              </a:solidFill>
            </c:spPr>
            <c:extLst>
              <c:ext xmlns:c16="http://schemas.microsoft.com/office/drawing/2014/chart" uri="{C3380CC4-5D6E-409C-BE32-E72D297353CC}">
                <c16:uniqueId val="{00000003-E1AA-4AB2-8525-1108445B7C88}"/>
              </c:ext>
            </c:extLst>
          </c:dPt>
          <c:dPt>
            <c:idx val="2"/>
            <c:bubble3D val="0"/>
            <c:spPr>
              <a:solidFill>
                <a:schemeClr val="accent2">
                  <a:lumMod val="20000"/>
                  <a:lumOff val="80000"/>
                </a:schemeClr>
              </a:solidFill>
            </c:spPr>
            <c:extLst>
              <c:ext xmlns:c16="http://schemas.microsoft.com/office/drawing/2014/chart" uri="{C3380CC4-5D6E-409C-BE32-E72D297353CC}">
                <c16:uniqueId val="{00000005-E1AA-4AB2-8525-1108445B7C88}"/>
              </c:ext>
            </c:extLst>
          </c:dPt>
          <c:dPt>
            <c:idx val="3"/>
            <c:bubble3D val="0"/>
            <c:spPr>
              <a:solidFill>
                <a:schemeClr val="accent1">
                  <a:lumMod val="60000"/>
                  <a:lumOff val="40000"/>
                </a:schemeClr>
              </a:solidFill>
            </c:spPr>
            <c:extLst>
              <c:ext xmlns:c16="http://schemas.microsoft.com/office/drawing/2014/chart" uri="{C3380CC4-5D6E-409C-BE32-E72D297353CC}">
                <c16:uniqueId val="{00000007-E1AA-4AB2-8525-1108445B7C88}"/>
              </c:ext>
            </c:extLst>
          </c:dPt>
          <c:dPt>
            <c:idx val="4"/>
            <c:bubble3D val="0"/>
            <c:spPr>
              <a:solidFill>
                <a:schemeClr val="accent1">
                  <a:lumMod val="20000"/>
                  <a:lumOff val="80000"/>
                </a:schemeClr>
              </a:solidFill>
            </c:spPr>
            <c:extLst>
              <c:ext xmlns:c16="http://schemas.microsoft.com/office/drawing/2014/chart" uri="{C3380CC4-5D6E-409C-BE32-E72D297353CC}">
                <c16:uniqueId val="{00000009-E1AA-4AB2-8525-1108445B7C88}"/>
              </c:ext>
            </c:extLst>
          </c:dPt>
          <c:dPt>
            <c:idx val="5"/>
            <c:bubble3D val="0"/>
            <c:spPr>
              <a:solidFill>
                <a:schemeClr val="accent3">
                  <a:lumMod val="60000"/>
                  <a:lumOff val="40000"/>
                </a:schemeClr>
              </a:solidFill>
            </c:spPr>
            <c:extLst>
              <c:ext xmlns:c16="http://schemas.microsoft.com/office/drawing/2014/chart" uri="{C3380CC4-5D6E-409C-BE32-E72D297353CC}">
                <c16:uniqueId val="{0000000B-E1AA-4AB2-8525-1108445B7C88}"/>
              </c:ext>
            </c:extLst>
          </c:dPt>
          <c:dPt>
            <c:idx val="6"/>
            <c:bubble3D val="0"/>
            <c:spPr>
              <a:solidFill>
                <a:schemeClr val="accent3">
                  <a:lumMod val="20000"/>
                  <a:lumOff val="80000"/>
                </a:schemeClr>
              </a:solidFill>
            </c:spPr>
            <c:extLst>
              <c:ext xmlns:c16="http://schemas.microsoft.com/office/drawing/2014/chart" uri="{C3380CC4-5D6E-409C-BE32-E72D297353CC}">
                <c16:uniqueId val="{0000000D-E1AA-4AB2-8525-1108445B7C8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Jahr'!$B$12:$B$18</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'Grafiken Jahr'!$D$12:$D$18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E1AA-4AB2-8525-1108445B7C88}"/>
            </c:ext>
          </c:extLst>
        </c:ser>
        <c:dLbls>
          <c:showLegendKey val="0"/>
          <c:showVal val="0"/>
          <c:showCatName val="0"/>
          <c:showSerName val="0"/>
          <c:showPercent val="0"/>
          <c:showBubbleSize val="0"/>
          <c:showLeaderLines val="1"/>
        </c:dLbls>
      </c:pie3DChart>
    </c:plotArea>
    <c:legend>
      <c:legendPos val="r"/>
      <c:layout>
        <c:manualLayout>
          <c:xMode val="edge"/>
          <c:yMode val="edge"/>
          <c:x val="0.62227833322541903"/>
          <c:y val="0.20603018372703399"/>
          <c:w val="0.33770866141732298"/>
          <c:h val="0.56942111402741302"/>
        </c:manualLayout>
      </c:layout>
      <c:overlay val="0"/>
      <c:spPr>
        <a:noFill/>
      </c:spPr>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99D8-4B0A-9FBC-B5E7DAC83EDC}"/>
              </c:ext>
            </c:extLst>
          </c:dPt>
          <c:dPt>
            <c:idx val="1"/>
            <c:bubble3D val="0"/>
            <c:spPr>
              <a:solidFill>
                <a:schemeClr val="accent2">
                  <a:lumMod val="60000"/>
                  <a:lumOff val="40000"/>
                </a:schemeClr>
              </a:solidFill>
            </c:spPr>
            <c:extLst>
              <c:ext xmlns:c16="http://schemas.microsoft.com/office/drawing/2014/chart" uri="{C3380CC4-5D6E-409C-BE32-E72D297353CC}">
                <c16:uniqueId val="{00000003-99D8-4B0A-9FBC-B5E7DAC83EDC}"/>
              </c:ext>
            </c:extLst>
          </c:dPt>
          <c:dPt>
            <c:idx val="2"/>
            <c:bubble3D val="0"/>
            <c:spPr>
              <a:solidFill>
                <a:schemeClr val="accent2">
                  <a:lumMod val="20000"/>
                  <a:lumOff val="80000"/>
                </a:schemeClr>
              </a:solidFill>
            </c:spPr>
            <c:extLst>
              <c:ext xmlns:c16="http://schemas.microsoft.com/office/drawing/2014/chart" uri="{C3380CC4-5D6E-409C-BE32-E72D297353CC}">
                <c16:uniqueId val="{00000005-99D8-4B0A-9FBC-B5E7DAC83EDC}"/>
              </c:ext>
            </c:extLst>
          </c:dPt>
          <c:dPt>
            <c:idx val="3"/>
            <c:bubble3D val="0"/>
            <c:spPr>
              <a:solidFill>
                <a:schemeClr val="accent1">
                  <a:lumMod val="60000"/>
                  <a:lumOff val="40000"/>
                </a:schemeClr>
              </a:solidFill>
            </c:spPr>
            <c:extLst>
              <c:ext xmlns:c16="http://schemas.microsoft.com/office/drawing/2014/chart" uri="{C3380CC4-5D6E-409C-BE32-E72D297353CC}">
                <c16:uniqueId val="{00000007-99D8-4B0A-9FBC-B5E7DAC83EDC}"/>
              </c:ext>
            </c:extLst>
          </c:dPt>
          <c:dPt>
            <c:idx val="4"/>
            <c:bubble3D val="0"/>
            <c:spPr>
              <a:solidFill>
                <a:schemeClr val="accent1">
                  <a:lumMod val="20000"/>
                  <a:lumOff val="80000"/>
                </a:schemeClr>
              </a:solidFill>
            </c:spPr>
            <c:extLst>
              <c:ext xmlns:c16="http://schemas.microsoft.com/office/drawing/2014/chart" uri="{C3380CC4-5D6E-409C-BE32-E72D297353CC}">
                <c16:uniqueId val="{00000009-99D8-4B0A-9FBC-B5E7DAC83EDC}"/>
              </c:ext>
            </c:extLst>
          </c:dPt>
          <c:dPt>
            <c:idx val="5"/>
            <c:bubble3D val="0"/>
            <c:spPr>
              <a:solidFill>
                <a:schemeClr val="accent3">
                  <a:lumMod val="60000"/>
                  <a:lumOff val="40000"/>
                </a:schemeClr>
              </a:solidFill>
            </c:spPr>
            <c:extLst>
              <c:ext xmlns:c16="http://schemas.microsoft.com/office/drawing/2014/chart" uri="{C3380CC4-5D6E-409C-BE32-E72D297353CC}">
                <c16:uniqueId val="{0000000B-99D8-4B0A-9FBC-B5E7DAC83EDC}"/>
              </c:ext>
            </c:extLst>
          </c:dPt>
          <c:dPt>
            <c:idx val="6"/>
            <c:bubble3D val="0"/>
            <c:spPr>
              <a:solidFill>
                <a:schemeClr val="accent3">
                  <a:lumMod val="20000"/>
                  <a:lumOff val="80000"/>
                </a:schemeClr>
              </a:solidFill>
            </c:spPr>
            <c:extLst>
              <c:ext xmlns:c16="http://schemas.microsoft.com/office/drawing/2014/chart" uri="{C3380CC4-5D6E-409C-BE32-E72D297353CC}">
                <c16:uniqueId val="{0000000D-99D8-4B0A-9FBC-B5E7DAC83ED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'4-Wochen Details'!$C$11:$D$17</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'4-Wochen Details'!$K$11:$K$17</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99D8-4B0A-9FBC-B5E7DAC83EDC}"/>
            </c:ext>
          </c:extLst>
        </c:ser>
        <c:dLbls>
          <c:showLegendKey val="0"/>
          <c:showVal val="0"/>
          <c:showCatName val="0"/>
          <c:showSerName val="0"/>
          <c:showPercent val="0"/>
          <c:showBubbleSize val="0"/>
          <c:showLeaderLines val="1"/>
        </c:dLbls>
      </c:pie3DChart>
    </c:plotArea>
    <c:legend>
      <c:legendPos val="r"/>
      <c:layout>
        <c:manualLayout>
          <c:xMode val="edge"/>
          <c:yMode val="edge"/>
          <c:x val="0.62227833322541903"/>
          <c:y val="0.20603018372703399"/>
          <c:w val="0.33770866141732298"/>
          <c:h val="0.56942111402741302"/>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3CF6-4280-8B71-86F862609A43}"/>
              </c:ext>
            </c:extLst>
          </c:dPt>
          <c:dPt>
            <c:idx val="1"/>
            <c:bubble3D val="0"/>
            <c:spPr>
              <a:solidFill>
                <a:schemeClr val="accent2">
                  <a:lumMod val="20000"/>
                  <a:lumOff val="80000"/>
                </a:schemeClr>
              </a:solidFill>
            </c:spPr>
            <c:extLst>
              <c:ext xmlns:c16="http://schemas.microsoft.com/office/drawing/2014/chart" uri="{C3380CC4-5D6E-409C-BE32-E72D297353CC}">
                <c16:uniqueId val="{00000003-3CF6-4280-8B71-86F862609A43}"/>
              </c:ext>
            </c:extLst>
          </c:dPt>
          <c:dPt>
            <c:idx val="2"/>
            <c:bubble3D val="0"/>
            <c:spPr>
              <a:solidFill>
                <a:schemeClr val="accent1">
                  <a:lumMod val="60000"/>
                  <a:lumOff val="40000"/>
                </a:schemeClr>
              </a:solidFill>
            </c:spPr>
            <c:extLst>
              <c:ext xmlns:c16="http://schemas.microsoft.com/office/drawing/2014/chart" uri="{C3380CC4-5D6E-409C-BE32-E72D297353CC}">
                <c16:uniqueId val="{00000005-3CF6-4280-8B71-86F862609A43}"/>
              </c:ext>
            </c:extLst>
          </c:dPt>
          <c:dPt>
            <c:idx val="3"/>
            <c:bubble3D val="0"/>
            <c:spPr>
              <a:solidFill>
                <a:schemeClr val="accent1">
                  <a:lumMod val="40000"/>
                  <a:lumOff val="60000"/>
                </a:schemeClr>
              </a:solidFill>
            </c:spPr>
            <c:extLst>
              <c:ext xmlns:c16="http://schemas.microsoft.com/office/drawing/2014/chart" uri="{C3380CC4-5D6E-409C-BE32-E72D297353CC}">
                <c16:uniqueId val="{00000007-3CF6-4280-8B71-86F862609A43}"/>
              </c:ext>
            </c:extLst>
          </c:dPt>
          <c:dPt>
            <c:idx val="4"/>
            <c:bubble3D val="0"/>
            <c:spPr>
              <a:solidFill>
                <a:schemeClr val="accent3">
                  <a:lumMod val="60000"/>
                  <a:lumOff val="40000"/>
                </a:schemeClr>
              </a:solidFill>
            </c:spPr>
            <c:extLst>
              <c:ext xmlns:c16="http://schemas.microsoft.com/office/drawing/2014/chart" uri="{C3380CC4-5D6E-409C-BE32-E72D297353CC}">
                <c16:uniqueId val="{00000009-3CF6-4280-8B71-86F862609A43}"/>
              </c:ext>
            </c:extLst>
          </c:dPt>
          <c:dPt>
            <c:idx val="5"/>
            <c:bubble3D val="0"/>
            <c:spPr>
              <a:solidFill>
                <a:schemeClr val="accent3">
                  <a:lumMod val="20000"/>
                  <a:lumOff val="80000"/>
                </a:schemeClr>
              </a:solidFill>
            </c:spPr>
            <c:extLst>
              <c:ext xmlns:c16="http://schemas.microsoft.com/office/drawing/2014/chart" uri="{C3380CC4-5D6E-409C-BE32-E72D297353CC}">
                <c16:uniqueId val="{0000000B-3CF6-4280-8B71-86F862609A43}"/>
              </c:ext>
            </c:extLst>
          </c:dPt>
          <c:dPt>
            <c:idx val="6"/>
            <c:bubble3D val="0"/>
            <c:spPr>
              <a:solidFill>
                <a:srgbClr val="FFFF99"/>
              </a:solidFill>
            </c:spPr>
            <c:extLst>
              <c:ext xmlns:c16="http://schemas.microsoft.com/office/drawing/2014/chart" uri="{C3380CC4-5D6E-409C-BE32-E72D297353CC}">
                <c16:uniqueId val="{0000000D-3CF6-4280-8B71-86F862609A43}"/>
              </c:ext>
            </c:extLst>
          </c:dPt>
          <c:dPt>
            <c:idx val="7"/>
            <c:bubble3D val="0"/>
            <c:spPr>
              <a:solidFill>
                <a:schemeClr val="accent2">
                  <a:lumMod val="20000"/>
                  <a:lumOff val="80000"/>
                </a:schemeClr>
              </a:solidFill>
            </c:spPr>
            <c:extLst>
              <c:ext xmlns:c16="http://schemas.microsoft.com/office/drawing/2014/chart" uri="{C3380CC4-5D6E-409C-BE32-E72D297353CC}">
                <c16:uniqueId val="{0000000F-3CF6-4280-8B71-86F862609A43}"/>
              </c:ext>
            </c:extLst>
          </c:dPt>
          <c:dPt>
            <c:idx val="8"/>
            <c:bubble3D val="0"/>
            <c:spPr>
              <a:solidFill>
                <a:schemeClr val="bg2">
                  <a:lumMod val="75000"/>
                </a:schemeClr>
              </a:solidFill>
            </c:spPr>
            <c:extLst>
              <c:ext xmlns:c16="http://schemas.microsoft.com/office/drawing/2014/chart" uri="{C3380CC4-5D6E-409C-BE32-E72D297353CC}">
                <c16:uniqueId val="{00000011-3CF6-4280-8B71-86F862609A43}"/>
              </c:ext>
            </c:extLst>
          </c:dPt>
          <c:dPt>
            <c:idx val="9"/>
            <c:bubble3D val="0"/>
            <c:spPr>
              <a:solidFill>
                <a:schemeClr val="bg2">
                  <a:lumMod val="90000"/>
                </a:schemeClr>
              </a:solidFill>
            </c:spPr>
            <c:extLst>
              <c:ext xmlns:c16="http://schemas.microsoft.com/office/drawing/2014/chart" uri="{C3380CC4-5D6E-409C-BE32-E72D297353CC}">
                <c16:uniqueId val="{00000013-3CF6-4280-8B71-86F862609A43}"/>
              </c:ext>
            </c:extLst>
          </c:dPt>
          <c:dPt>
            <c:idx val="10"/>
            <c:bubble3D val="0"/>
            <c:spPr>
              <a:solidFill>
                <a:srgbClr val="F9EE13"/>
              </a:solidFill>
            </c:spPr>
            <c:extLst>
              <c:ext xmlns:c16="http://schemas.microsoft.com/office/drawing/2014/chart" uri="{C3380CC4-5D6E-409C-BE32-E72D297353CC}">
                <c16:uniqueId val="{00000015-3CF6-4280-8B71-86F862609A43}"/>
              </c:ext>
            </c:extLst>
          </c:dPt>
          <c:dPt>
            <c:idx val="11"/>
            <c:bubble3D val="0"/>
            <c:spPr>
              <a:solidFill>
                <a:srgbClr val="FFFF99"/>
              </a:solidFill>
            </c:spPr>
            <c:extLst>
              <c:ext xmlns:c16="http://schemas.microsoft.com/office/drawing/2014/chart" uri="{C3380CC4-5D6E-409C-BE32-E72D297353CC}">
                <c16:uniqueId val="{00000017-3CF6-4280-8B71-86F862609A43}"/>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4-Wochen'!$H$13:$H$19</c:f>
              <c:strCache>
                <c:ptCount val="7"/>
                <c:pt idx="0">
                  <c:v>Ski KL</c:v>
                </c:pt>
                <c:pt idx="1">
                  <c:v>Ski SK</c:v>
                </c:pt>
                <c:pt idx="2">
                  <c:v>Rollski KL</c:v>
                </c:pt>
                <c:pt idx="3">
                  <c:v>Rollski SK</c:v>
                </c:pt>
                <c:pt idx="4">
                  <c:v>Imitationen</c:v>
                </c:pt>
                <c:pt idx="5">
                  <c:v>Fuss</c:v>
                </c:pt>
                <c:pt idx="6">
                  <c:v>Velo</c:v>
                </c:pt>
              </c:strCache>
            </c:strRef>
          </c:cat>
          <c:val>
            <c:numRef>
              <c:f>'Grafiken 4-Wochen'!$I$13:$I$19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3CF6-4280-8B71-86F862609A43}"/>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a:defRPr sz="1000">
                <a:latin typeface="Arial" panose="020B0604020202020204" pitchFamily="34" charset="0"/>
                <a:cs typeface="Arial" panose="020B0604020202020204" pitchFamily="34" charset="0"/>
              </a:defRPr>
            </a:pPr>
            <a:endParaRPr lang="de-DE"/>
          </a:p>
        </c:txPr>
      </c:legendEntry>
      <c:legendEntry>
        <c:idx val="1"/>
        <c:txPr>
          <a:bodyPr/>
          <a:lstStyle/>
          <a:p>
            <a:pPr>
              <a:defRPr sz="1000">
                <a:latin typeface="Arial" panose="020B0604020202020204" pitchFamily="34" charset="0"/>
                <a:cs typeface="Arial" panose="020B0604020202020204" pitchFamily="34" charset="0"/>
              </a:defRPr>
            </a:pPr>
            <a:endParaRPr lang="de-DE"/>
          </a:p>
        </c:txPr>
      </c:legendEntry>
      <c:legendEntry>
        <c:idx val="2"/>
        <c:txPr>
          <a:bodyPr/>
          <a:lstStyle/>
          <a:p>
            <a:pPr>
              <a:defRPr sz="1000">
                <a:latin typeface="Arial" panose="020B0604020202020204" pitchFamily="34" charset="0"/>
                <a:cs typeface="Arial" panose="020B0604020202020204" pitchFamily="34" charset="0"/>
              </a:defRPr>
            </a:pPr>
            <a:endParaRPr lang="de-DE"/>
          </a:p>
        </c:txPr>
      </c:legendEntry>
      <c:legendEntry>
        <c:idx val="3"/>
        <c:txPr>
          <a:bodyPr/>
          <a:lstStyle/>
          <a:p>
            <a:pPr>
              <a:defRPr sz="1000">
                <a:latin typeface="Arial" panose="020B0604020202020204" pitchFamily="34" charset="0"/>
                <a:cs typeface="Arial" panose="020B0604020202020204" pitchFamily="34" charset="0"/>
              </a:defRPr>
            </a:pPr>
            <a:endParaRPr lang="de-DE"/>
          </a:p>
        </c:txPr>
      </c:legendEntry>
      <c:legendEntry>
        <c:idx val="4"/>
        <c:txPr>
          <a:bodyPr/>
          <a:lstStyle/>
          <a:p>
            <a:pPr>
              <a:defRPr sz="1000">
                <a:latin typeface="Arial" panose="020B0604020202020204" pitchFamily="34" charset="0"/>
                <a:cs typeface="Arial" panose="020B0604020202020204" pitchFamily="34" charset="0"/>
              </a:defRPr>
            </a:pPr>
            <a:endParaRPr lang="de-DE"/>
          </a:p>
        </c:txPr>
      </c:legendEntry>
      <c:legendEntry>
        <c:idx val="5"/>
        <c:txPr>
          <a:bodyPr/>
          <a:lstStyle/>
          <a:p>
            <a:pPr>
              <a:defRPr sz="1000">
                <a:latin typeface="Arial" panose="020B0604020202020204" pitchFamily="34" charset="0"/>
                <a:cs typeface="Arial" panose="020B0604020202020204" pitchFamily="34" charset="0"/>
              </a:defRPr>
            </a:pPr>
            <a:endParaRPr lang="de-DE"/>
          </a:p>
        </c:txPr>
      </c:legendEntry>
      <c:legendEntry>
        <c:idx val="6"/>
        <c:txPr>
          <a:bodyPr/>
          <a:lstStyle/>
          <a:p>
            <a:pPr>
              <a:defRPr sz="1000">
                <a:latin typeface="Arial" panose="020B0604020202020204" pitchFamily="34" charset="0"/>
                <a:cs typeface="Arial" panose="020B0604020202020204" pitchFamily="34" charset="0"/>
              </a:defRPr>
            </a:pPr>
            <a:endParaRPr lang="de-DE"/>
          </a:p>
        </c:txPr>
      </c:legendEntry>
      <c:layout>
        <c:manualLayout>
          <c:xMode val="edge"/>
          <c:yMode val="edge"/>
          <c:x val="0.60636825066127398"/>
          <c:y val="0.118067220764071"/>
          <c:w val="0.25596413288805803"/>
          <c:h val="0.68748833479148397"/>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6C53-42DD-9633-FDB2695D6CCC}"/>
              </c:ext>
            </c:extLst>
          </c:dPt>
          <c:dPt>
            <c:idx val="1"/>
            <c:bubble3D val="0"/>
            <c:spPr>
              <a:solidFill>
                <a:schemeClr val="accent2">
                  <a:lumMod val="20000"/>
                  <a:lumOff val="80000"/>
                </a:schemeClr>
              </a:solidFill>
            </c:spPr>
            <c:extLst>
              <c:ext xmlns:c16="http://schemas.microsoft.com/office/drawing/2014/chart" uri="{C3380CC4-5D6E-409C-BE32-E72D297353CC}">
                <c16:uniqueId val="{00000003-6C53-42DD-9633-FDB2695D6CCC}"/>
              </c:ext>
            </c:extLst>
          </c:dPt>
          <c:dPt>
            <c:idx val="2"/>
            <c:bubble3D val="0"/>
            <c:spPr>
              <a:solidFill>
                <a:schemeClr val="accent1">
                  <a:lumMod val="60000"/>
                  <a:lumOff val="40000"/>
                </a:schemeClr>
              </a:solidFill>
            </c:spPr>
            <c:extLst>
              <c:ext xmlns:c16="http://schemas.microsoft.com/office/drawing/2014/chart" uri="{C3380CC4-5D6E-409C-BE32-E72D297353CC}">
                <c16:uniqueId val="{00000005-6C53-42DD-9633-FDB2695D6CCC}"/>
              </c:ext>
            </c:extLst>
          </c:dPt>
          <c:dPt>
            <c:idx val="3"/>
            <c:bubble3D val="0"/>
            <c:spPr>
              <a:solidFill>
                <a:schemeClr val="accent1">
                  <a:lumMod val="20000"/>
                  <a:lumOff val="80000"/>
                </a:schemeClr>
              </a:solidFill>
            </c:spPr>
            <c:extLst>
              <c:ext xmlns:c16="http://schemas.microsoft.com/office/drawing/2014/chart" uri="{C3380CC4-5D6E-409C-BE32-E72D297353CC}">
                <c16:uniqueId val="{00000007-6C53-42DD-9633-FDB2695D6CCC}"/>
              </c:ext>
            </c:extLst>
          </c:dPt>
          <c:dPt>
            <c:idx val="4"/>
            <c:bubble3D val="0"/>
            <c:spPr>
              <a:solidFill>
                <a:schemeClr val="accent3">
                  <a:lumMod val="60000"/>
                  <a:lumOff val="40000"/>
                </a:schemeClr>
              </a:solidFill>
            </c:spPr>
            <c:extLst>
              <c:ext xmlns:c16="http://schemas.microsoft.com/office/drawing/2014/chart" uri="{C3380CC4-5D6E-409C-BE32-E72D297353CC}">
                <c16:uniqueId val="{00000009-6C53-42DD-9633-FDB2695D6CCC}"/>
              </c:ext>
            </c:extLst>
          </c:dPt>
          <c:dPt>
            <c:idx val="5"/>
            <c:bubble3D val="0"/>
            <c:spPr>
              <a:solidFill>
                <a:schemeClr val="accent3">
                  <a:lumMod val="20000"/>
                  <a:lumOff val="80000"/>
                </a:schemeClr>
              </a:solidFill>
            </c:spPr>
            <c:extLst>
              <c:ext xmlns:c16="http://schemas.microsoft.com/office/drawing/2014/chart" uri="{C3380CC4-5D6E-409C-BE32-E72D297353CC}">
                <c16:uniqueId val="{0000000B-6C53-42DD-9633-FDB2695D6CCC}"/>
              </c:ext>
            </c:extLst>
          </c:dPt>
          <c:dPt>
            <c:idx val="6"/>
            <c:bubble3D val="0"/>
            <c:spPr>
              <a:solidFill>
                <a:schemeClr val="accent3">
                  <a:lumMod val="60000"/>
                  <a:lumOff val="40000"/>
                </a:schemeClr>
              </a:solidFill>
            </c:spPr>
            <c:extLst>
              <c:ext xmlns:c16="http://schemas.microsoft.com/office/drawing/2014/chart" uri="{C3380CC4-5D6E-409C-BE32-E72D297353CC}">
                <c16:uniqueId val="{0000000D-6C53-42DD-9633-FDB2695D6CCC}"/>
              </c:ext>
            </c:extLst>
          </c:dPt>
          <c:dPt>
            <c:idx val="7"/>
            <c:bubble3D val="0"/>
            <c:spPr>
              <a:solidFill>
                <a:schemeClr val="accent3">
                  <a:lumMod val="20000"/>
                  <a:lumOff val="80000"/>
                </a:schemeClr>
              </a:solidFill>
            </c:spPr>
            <c:extLst>
              <c:ext xmlns:c16="http://schemas.microsoft.com/office/drawing/2014/chart" uri="{C3380CC4-5D6E-409C-BE32-E72D297353CC}">
                <c16:uniqueId val="{0000000F-6C53-42DD-9633-FDB2695D6CCC}"/>
              </c:ext>
            </c:extLst>
          </c:dPt>
          <c:dPt>
            <c:idx val="8"/>
            <c:bubble3D val="0"/>
            <c:spPr>
              <a:solidFill>
                <a:schemeClr val="bg2">
                  <a:lumMod val="75000"/>
                </a:schemeClr>
              </a:solidFill>
            </c:spPr>
            <c:extLst>
              <c:ext xmlns:c16="http://schemas.microsoft.com/office/drawing/2014/chart" uri="{C3380CC4-5D6E-409C-BE32-E72D297353CC}">
                <c16:uniqueId val="{00000011-6C53-42DD-9633-FDB2695D6CCC}"/>
              </c:ext>
            </c:extLst>
          </c:dPt>
          <c:dPt>
            <c:idx val="9"/>
            <c:bubble3D val="0"/>
            <c:spPr>
              <a:solidFill>
                <a:schemeClr val="bg2">
                  <a:lumMod val="90000"/>
                </a:schemeClr>
              </a:solidFill>
            </c:spPr>
            <c:extLst>
              <c:ext xmlns:c16="http://schemas.microsoft.com/office/drawing/2014/chart" uri="{C3380CC4-5D6E-409C-BE32-E72D297353CC}">
                <c16:uniqueId val="{00000013-6C53-42DD-9633-FDB2695D6CCC}"/>
              </c:ext>
            </c:extLst>
          </c:dPt>
          <c:dPt>
            <c:idx val="10"/>
            <c:bubble3D val="0"/>
            <c:spPr>
              <a:solidFill>
                <a:srgbClr val="F9EE13"/>
              </a:solidFill>
            </c:spPr>
            <c:extLst>
              <c:ext xmlns:c16="http://schemas.microsoft.com/office/drawing/2014/chart" uri="{C3380CC4-5D6E-409C-BE32-E72D297353CC}">
                <c16:uniqueId val="{00000015-6C53-42DD-9633-FDB2695D6CCC}"/>
              </c:ext>
            </c:extLst>
          </c:dPt>
          <c:dPt>
            <c:idx val="11"/>
            <c:bubble3D val="0"/>
            <c:spPr>
              <a:solidFill>
                <a:srgbClr val="FFFF99"/>
              </a:solidFill>
            </c:spPr>
            <c:extLst>
              <c:ext xmlns:c16="http://schemas.microsoft.com/office/drawing/2014/chart" uri="{C3380CC4-5D6E-409C-BE32-E72D297353CC}">
                <c16:uniqueId val="{00000017-6C53-42DD-9633-FDB2695D6CC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'4-Wochen Details'!$C$32:$D$37</c:f>
              <c:strCache>
                <c:ptCount val="6"/>
                <c:pt idx="0">
                  <c:v>Intramuskuläre Koordination (IK)</c:v>
                </c:pt>
                <c:pt idx="1">
                  <c:v>Hypertrophie</c:v>
                </c:pt>
                <c:pt idx="2">
                  <c:v>Schnellkraft</c:v>
                </c:pt>
                <c:pt idx="3">
                  <c:v>Kraftausdauer</c:v>
                </c:pt>
                <c:pt idx="4">
                  <c:v>Stabilisation</c:v>
                </c:pt>
                <c:pt idx="5">
                  <c:v>Sprungkraft</c:v>
                </c:pt>
              </c:strCache>
            </c:strRef>
          </c:cat>
          <c:val>
            <c:numRef>
              <c:f>'4-Wochen Details'!$K$32:$K$37</c:f>
              <c:numCache>
                <c:formatCode>[h]:mm</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6C53-42DD-9633-FDB2695D6CCC}"/>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rtl="0">
              <a:defRPr sz="1000">
                <a:latin typeface="Arial" panose="020B0604020202020204" pitchFamily="34" charset="0"/>
                <a:cs typeface="Arial" panose="020B0604020202020204" pitchFamily="34" charset="0"/>
              </a:defRPr>
            </a:pPr>
            <a:endParaRPr lang="de-DE"/>
          </a:p>
        </c:txPr>
      </c:legendEntry>
      <c:legendEntry>
        <c:idx val="1"/>
        <c:txPr>
          <a:bodyPr/>
          <a:lstStyle/>
          <a:p>
            <a:pPr rtl="0">
              <a:defRPr sz="1000">
                <a:latin typeface="Arial" panose="020B0604020202020204" pitchFamily="34" charset="0"/>
                <a:cs typeface="Arial" panose="020B0604020202020204" pitchFamily="34" charset="0"/>
              </a:defRPr>
            </a:pPr>
            <a:endParaRPr lang="de-DE"/>
          </a:p>
        </c:txPr>
      </c:legendEntry>
      <c:legendEntry>
        <c:idx val="2"/>
        <c:txPr>
          <a:bodyPr/>
          <a:lstStyle/>
          <a:p>
            <a:pPr rtl="0">
              <a:defRPr sz="1000">
                <a:latin typeface="Arial" panose="020B0604020202020204" pitchFamily="34" charset="0"/>
                <a:cs typeface="Arial" panose="020B0604020202020204" pitchFamily="34" charset="0"/>
              </a:defRPr>
            </a:pPr>
            <a:endParaRPr lang="de-DE"/>
          </a:p>
        </c:txPr>
      </c:legendEntry>
      <c:legendEntry>
        <c:idx val="3"/>
        <c:txPr>
          <a:bodyPr/>
          <a:lstStyle/>
          <a:p>
            <a:pPr rtl="0">
              <a:defRPr sz="1000">
                <a:latin typeface="Arial" panose="020B0604020202020204" pitchFamily="34" charset="0"/>
                <a:cs typeface="Arial" panose="020B0604020202020204" pitchFamily="34" charset="0"/>
              </a:defRPr>
            </a:pPr>
            <a:endParaRPr lang="de-DE"/>
          </a:p>
        </c:txPr>
      </c:legendEntry>
      <c:legendEntry>
        <c:idx val="4"/>
        <c:txPr>
          <a:bodyPr/>
          <a:lstStyle/>
          <a:p>
            <a:pPr rtl="0">
              <a:defRPr sz="1000">
                <a:latin typeface="Arial" panose="020B0604020202020204" pitchFamily="34" charset="0"/>
                <a:cs typeface="Arial" panose="020B0604020202020204" pitchFamily="34" charset="0"/>
              </a:defRPr>
            </a:pPr>
            <a:endParaRPr lang="de-DE"/>
          </a:p>
        </c:txPr>
      </c:legendEntry>
      <c:legendEntry>
        <c:idx val="5"/>
        <c:txPr>
          <a:bodyPr/>
          <a:lstStyle/>
          <a:p>
            <a:pPr rtl="0">
              <a:defRPr sz="1000">
                <a:latin typeface="Arial" panose="020B0604020202020204" pitchFamily="34" charset="0"/>
                <a:cs typeface="Arial" panose="020B0604020202020204" pitchFamily="34" charset="0"/>
              </a:defRPr>
            </a:pPr>
            <a:endParaRPr lang="de-DE"/>
          </a:p>
        </c:txPr>
      </c:legendEntry>
      <c:layout>
        <c:manualLayout>
          <c:xMode val="edge"/>
          <c:yMode val="edge"/>
          <c:x val="0.616594524417444"/>
          <c:y val="0.18288203557888599"/>
          <c:w val="0.24703740729697399"/>
          <c:h val="0.67359944590259602"/>
        </c:manualLayout>
      </c:layout>
      <c:overlay val="0"/>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96DB-4765-AE26-00C01B7B8972}"/>
              </c:ext>
            </c:extLst>
          </c:dPt>
          <c:dPt>
            <c:idx val="1"/>
            <c:bubble3D val="0"/>
            <c:spPr>
              <a:solidFill>
                <a:schemeClr val="accent2">
                  <a:lumMod val="60000"/>
                  <a:lumOff val="40000"/>
                </a:schemeClr>
              </a:solidFill>
            </c:spPr>
            <c:extLst>
              <c:ext xmlns:c16="http://schemas.microsoft.com/office/drawing/2014/chart" uri="{C3380CC4-5D6E-409C-BE32-E72D297353CC}">
                <c16:uniqueId val="{00000003-96DB-4765-AE26-00C01B7B8972}"/>
              </c:ext>
            </c:extLst>
          </c:dPt>
          <c:dPt>
            <c:idx val="2"/>
            <c:bubble3D val="0"/>
            <c:spPr>
              <a:solidFill>
                <a:schemeClr val="accent3">
                  <a:lumMod val="60000"/>
                  <a:lumOff val="40000"/>
                </a:schemeClr>
              </a:solidFill>
            </c:spPr>
            <c:extLst>
              <c:ext xmlns:c16="http://schemas.microsoft.com/office/drawing/2014/chart" uri="{C3380CC4-5D6E-409C-BE32-E72D297353CC}">
                <c16:uniqueId val="{00000005-96DB-4765-AE26-00C01B7B8972}"/>
              </c:ext>
            </c:extLst>
          </c:dPt>
          <c:dPt>
            <c:idx val="3"/>
            <c:bubble3D val="0"/>
            <c:spPr>
              <a:solidFill>
                <a:schemeClr val="accent1">
                  <a:lumMod val="60000"/>
                  <a:lumOff val="40000"/>
                </a:schemeClr>
              </a:solidFill>
            </c:spPr>
            <c:extLst>
              <c:ext xmlns:c16="http://schemas.microsoft.com/office/drawing/2014/chart" uri="{C3380CC4-5D6E-409C-BE32-E72D297353CC}">
                <c16:uniqueId val="{00000007-96DB-4765-AE26-00C01B7B8972}"/>
              </c:ext>
            </c:extLst>
          </c:dPt>
          <c:dPt>
            <c:idx val="4"/>
            <c:bubble3D val="0"/>
            <c:spPr>
              <a:solidFill>
                <a:schemeClr val="accent1">
                  <a:lumMod val="20000"/>
                  <a:lumOff val="80000"/>
                </a:schemeClr>
              </a:solidFill>
            </c:spPr>
            <c:extLst>
              <c:ext xmlns:c16="http://schemas.microsoft.com/office/drawing/2014/chart" uri="{C3380CC4-5D6E-409C-BE32-E72D297353CC}">
                <c16:uniqueId val="{00000009-96DB-4765-AE26-00C01B7B8972}"/>
              </c:ext>
            </c:extLst>
          </c:dPt>
          <c:dPt>
            <c:idx val="5"/>
            <c:bubble3D val="0"/>
            <c:spPr>
              <a:solidFill>
                <a:schemeClr val="accent3">
                  <a:lumMod val="60000"/>
                  <a:lumOff val="40000"/>
                </a:schemeClr>
              </a:solidFill>
            </c:spPr>
            <c:extLst>
              <c:ext xmlns:c16="http://schemas.microsoft.com/office/drawing/2014/chart" uri="{C3380CC4-5D6E-409C-BE32-E72D297353CC}">
                <c16:uniqueId val="{0000000B-96DB-4765-AE26-00C01B7B8972}"/>
              </c:ext>
            </c:extLst>
          </c:dPt>
          <c:dPt>
            <c:idx val="6"/>
            <c:bubble3D val="0"/>
            <c:spPr>
              <a:solidFill>
                <a:schemeClr val="accent3">
                  <a:lumMod val="20000"/>
                  <a:lumOff val="80000"/>
                </a:schemeClr>
              </a:solidFill>
            </c:spPr>
            <c:extLst>
              <c:ext xmlns:c16="http://schemas.microsoft.com/office/drawing/2014/chart" uri="{C3380CC4-5D6E-409C-BE32-E72D297353CC}">
                <c16:uniqueId val="{0000000D-96DB-4765-AE26-00C01B7B8972}"/>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4-Wochen'!$H$33:$H$35</c:f>
              <c:strCache>
                <c:ptCount val="3"/>
                <c:pt idx="0">
                  <c:v>Ausdauer</c:v>
                </c:pt>
                <c:pt idx="1">
                  <c:v>Kraft</c:v>
                </c:pt>
                <c:pt idx="2">
                  <c:v>Diverses</c:v>
                </c:pt>
              </c:strCache>
            </c:strRef>
          </c:cat>
          <c:val>
            <c:numRef>
              <c:f>'Grafiken 4-Wochen'!$I$33:$I$35</c:f>
              <c:numCache>
                <c:formatCode>0.0%</c:formatCode>
                <c:ptCount val="3"/>
                <c:pt idx="0">
                  <c:v>0</c:v>
                </c:pt>
                <c:pt idx="1">
                  <c:v>0</c:v>
                </c:pt>
                <c:pt idx="2">
                  <c:v>0</c:v>
                </c:pt>
              </c:numCache>
            </c:numRef>
          </c:val>
          <c:extLst>
            <c:ext xmlns:c16="http://schemas.microsoft.com/office/drawing/2014/chart" uri="{C3380CC4-5D6E-409C-BE32-E72D297353CC}">
              <c16:uniqueId val="{0000000E-96DB-4765-AE26-00C01B7B8972}"/>
            </c:ext>
          </c:extLst>
        </c:ser>
        <c:dLbls>
          <c:showLegendKey val="0"/>
          <c:showVal val="0"/>
          <c:showCatName val="0"/>
          <c:showSerName val="0"/>
          <c:showPercent val="0"/>
          <c:showBubbleSize val="0"/>
          <c:showLeaderLines val="1"/>
        </c:dLbls>
      </c:pie3DChart>
    </c:plotArea>
    <c:legend>
      <c:legendPos val="r"/>
      <c:layout>
        <c:manualLayout>
          <c:xMode val="edge"/>
          <c:yMode val="edge"/>
          <c:x val="0.59633800129946801"/>
          <c:y val="0.289363517060367"/>
          <c:w val="0.197630810251374"/>
          <c:h val="0.33331000291630197"/>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 Planung'!$A$43</c:f>
              <c:strCache>
                <c:ptCount val="1"/>
                <c:pt idx="0">
                  <c:v>TRAININGSZEIT (Std)</c:v>
                </c:pt>
              </c:strCache>
            </c:strRef>
          </c:tx>
          <c:spPr>
            <a:solidFill>
              <a:srgbClr val="4F81BD"/>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E9-40B6-B5C3-87FA54A8327F}"/>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 Planung'!$B$11</c:f>
              <c:strCache>
                <c:ptCount val="1"/>
                <c:pt idx="0">
                  <c:v>Wettkampf</c:v>
                </c:pt>
              </c:strCache>
            </c:strRef>
          </c:tx>
          <c:spPr>
            <a:solidFill>
              <a:srgbClr val="C0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8A-4B22-BBAF-37540CE9A68C}"/>
            </c:ext>
          </c:extLst>
        </c:ser>
        <c:ser>
          <c:idx val="3"/>
          <c:order val="1"/>
          <c:tx>
            <c:strRef>
              <c:f>'Jahresübersicht Planung'!$B$13</c:f>
              <c:strCache>
                <c:ptCount val="1"/>
                <c:pt idx="0">
                  <c:v>Intensität 5</c:v>
                </c:pt>
              </c:strCache>
            </c:strRef>
          </c:tx>
          <c:spPr>
            <a:solidFill>
              <a:srgbClr val="FF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C8A-4B22-BBAF-37540CE9A68C}"/>
            </c:ext>
          </c:extLst>
        </c:ser>
        <c:ser>
          <c:idx val="4"/>
          <c:order val="2"/>
          <c:tx>
            <c:strRef>
              <c:f>'Jahresübersicht Planung'!$B$14</c:f>
              <c:strCache>
                <c:ptCount val="1"/>
                <c:pt idx="0">
                  <c:v>Intensität 4</c:v>
                </c:pt>
              </c:strCache>
            </c:strRef>
          </c:tx>
          <c:spPr>
            <a:solidFill>
              <a:srgbClr val="FFC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C8A-4B22-BBAF-37540CE9A68C}"/>
            </c:ext>
          </c:extLst>
        </c:ser>
        <c:ser>
          <c:idx val="5"/>
          <c:order val="3"/>
          <c:tx>
            <c:strRef>
              <c:f>'Jahresübersicht Planung'!$B$15</c:f>
              <c:strCache>
                <c:ptCount val="1"/>
                <c:pt idx="0">
                  <c:v>Intensität 3</c:v>
                </c:pt>
              </c:strCache>
            </c:strRef>
          </c:tx>
          <c:spPr>
            <a:solidFill>
              <a:srgbClr val="FFFF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C8A-4B22-BBAF-37540CE9A68C}"/>
            </c:ext>
          </c:extLst>
        </c:ser>
        <c:ser>
          <c:idx val="6"/>
          <c:order val="4"/>
          <c:tx>
            <c:strRef>
              <c:f>'Jahresübersicht Planung'!$B$16</c:f>
              <c:strCache>
                <c:ptCount val="1"/>
                <c:pt idx="0">
                  <c:v>Intensität 2</c:v>
                </c:pt>
              </c:strCache>
            </c:strRef>
          </c:tx>
          <c:spPr>
            <a:solidFill>
              <a:srgbClr val="00B05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C8A-4B22-BBAF-37540CE9A68C}"/>
            </c:ext>
          </c:extLst>
        </c:ser>
        <c:ser>
          <c:idx val="0"/>
          <c:order val="5"/>
          <c:tx>
            <c:strRef>
              <c:f>'Jahresübersicht Planung'!$B$17</c:f>
              <c:strCache>
                <c:ptCount val="1"/>
                <c:pt idx="0">
                  <c:v>Intensität 1 / Regeneration</c:v>
                </c:pt>
              </c:strCache>
            </c:strRef>
          </c:tx>
          <c:spPr>
            <a:solidFill>
              <a:srgbClr val="92D050"/>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C8A-4B22-BBAF-37540CE9A68C}"/>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38A-4473-B17D-C385834BC5FB}"/>
            </c:ext>
          </c:extLst>
        </c:ser>
        <c:ser>
          <c:idx val="3"/>
          <c:order val="1"/>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38A-4473-B17D-C385834BC5FB}"/>
            </c:ext>
          </c:extLst>
        </c:ser>
        <c:ser>
          <c:idx val="4"/>
          <c:order val="2"/>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38A-4473-B17D-C385834BC5FB}"/>
            </c:ext>
          </c:extLst>
        </c:ser>
        <c:ser>
          <c:idx val="5"/>
          <c:order val="3"/>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838A-4473-B17D-C385834BC5FB}"/>
            </c:ext>
          </c:extLst>
        </c:ser>
        <c:ser>
          <c:idx val="6"/>
          <c:order val="4"/>
          <c:tx>
            <c:strRef>
              <c:f>'Jahresübersicht Planung'!$B$23</c:f>
              <c:strCache>
                <c:ptCount val="1"/>
                <c:pt idx="0">
                  <c:v>Rollski KL</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38A-4473-B17D-C385834BC5FB}"/>
            </c:ext>
          </c:extLst>
        </c:ser>
        <c:ser>
          <c:idx val="0"/>
          <c:order val="5"/>
          <c:tx>
            <c:strRef>
              <c:f>'Jahresübersicht Planung'!$B$23</c:f>
              <c:strCache>
                <c:ptCount val="1"/>
                <c:pt idx="0">
                  <c:v>Rollski KL</c:v>
                </c:pt>
              </c:strCache>
            </c:strRef>
          </c:tx>
          <c:spPr>
            <a:solidFill>
              <a:srgbClr val="1F497D">
                <a:lumMod val="40000"/>
                <a:lumOff val="6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38A-4473-B17D-C385834BC5FB}"/>
            </c:ext>
          </c:extLst>
        </c:ser>
        <c:ser>
          <c:idx val="1"/>
          <c:order val="6"/>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38A-4473-B17D-C385834BC5FB}"/>
            </c:ext>
          </c:extLst>
        </c:ser>
        <c:ser>
          <c:idx val="7"/>
          <c:order val="7"/>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38A-4473-B17D-C385834BC5FB}"/>
            </c:ext>
          </c:extLst>
        </c:ser>
        <c:ser>
          <c:idx val="8"/>
          <c:order val="8"/>
          <c:tx>
            <c:strRef>
              <c:f>'Jahresübersicht Planung'!$B$27</c:f>
              <c:strCache>
                <c:ptCount val="1"/>
                <c:pt idx="0">
                  <c:v>Imitationen</c:v>
                </c:pt>
              </c:strCache>
            </c:strRef>
          </c:tx>
          <c:spPr>
            <a:solidFill>
              <a:srgbClr val="4F81B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838A-4473-B17D-C385834BC5FB}"/>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Planung'!$C$28</c:f>
              <c:strCache>
                <c:ptCount val="1"/>
                <c:pt idx="0">
                  <c:v>Fusslauf</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EDC-4A38-A029-F0C4267F3B28}"/>
            </c:ext>
          </c:extLst>
        </c:ser>
        <c:ser>
          <c:idx val="3"/>
          <c:order val="1"/>
          <c:tx>
            <c:strRef>
              <c:f>'Jahresübersicht Planung'!$C$29</c:f>
              <c:strCache>
                <c:ptCount val="1"/>
                <c:pt idx="0">
                  <c:v>Berglauf</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EDC-4A38-A029-F0C4267F3B28}"/>
            </c:ext>
          </c:extLst>
        </c:ser>
        <c:ser>
          <c:idx val="4"/>
          <c:order val="2"/>
          <c:tx>
            <c:strRef>
              <c:f>'Jahresübersicht Planung'!$C$30</c:f>
              <c:strCache>
                <c:ptCount val="1"/>
                <c:pt idx="0">
                  <c:v>Rennvelo, MTB</c:v>
                </c:pt>
              </c:strCache>
            </c:strRef>
          </c:tx>
          <c:spPr>
            <a:solidFill>
              <a:srgbClr val="1F497D">
                <a:lumMod val="20000"/>
                <a:lumOff val="8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EDC-4A38-A029-F0C4267F3B28}"/>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 (Abschätzung)</a:t>
            </a:r>
          </a:p>
        </c:rich>
      </c:tx>
      <c:overlay val="0"/>
      <c:spPr>
        <a:noFill/>
        <a:ln w="25400">
          <a:noFill/>
        </a:ln>
      </c:spPr>
    </c:title>
    <c:autoTitleDeleted val="0"/>
    <c:plotArea>
      <c:layout/>
      <c:barChart>
        <c:barDir val="col"/>
        <c:grouping val="stacked"/>
        <c:varyColors val="0"/>
        <c:ser>
          <c:idx val="6"/>
          <c:order val="0"/>
          <c:tx>
            <c:strRef>
              <c:f>'Jahresübersicht Planung'!$B$45</c:f>
              <c:strCache>
                <c:ptCount val="1"/>
                <c:pt idx="0">
                  <c:v>Berechneter "Foster"-Load</c:v>
                </c:pt>
              </c:strCache>
            </c:strRef>
          </c:tx>
          <c:spPr>
            <a:solidFill>
              <a:srgbClr val="8064A2">
                <a:lumMod val="75000"/>
              </a:srgbClr>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 Planung'!$D$45:$P$45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18-4B54-A7AF-CE1E02E1A65E}"/>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374689942024054E-2"/>
          <c:y val="7.9588230818973718E-2"/>
          <c:w val="0.87764303639682839"/>
          <c:h val="0.77582517004404561"/>
        </c:manualLayout>
      </c:layout>
      <c:areaChart>
        <c:grouping val="standard"/>
        <c:varyColors val="0"/>
        <c:ser>
          <c:idx val="2"/>
          <c:order val="2"/>
          <c:tx>
            <c:v>Fitness</c:v>
          </c:tx>
          <c:spPr>
            <a:solidFill>
              <a:srgbClr val="00B050">
                <a:alpha val="26000"/>
              </a:srgbClr>
            </a:solidFill>
            <a:ln w="15875">
              <a:solidFill>
                <a:srgbClr val="00B050"/>
              </a:solidFill>
            </a:ln>
            <a:effectLst/>
          </c:spPr>
          <c:val>
            <c:numRef>
              <c:f>'PMC Foster-Load'!$E$81:$E$452</c:f>
              <c:numCache>
                <c:formatCode>0</c:formatCode>
                <c:ptCount val="372"/>
                <c:pt idx="0" formatCode="General">
                  <c:v>100</c:v>
                </c:pt>
                <c:pt idx="1">
                  <c:v>97.689509398133509</c:v>
                </c:pt>
                <c:pt idx="2">
                  <c:v>95.432402464480148</c:v>
                </c:pt>
                <c:pt idx="3">
                  <c:v>93.227445774402938</c:v>
                </c:pt>
                <c:pt idx="4">
                  <c:v>91.073434401425175</c:v>
                </c:pt>
                <c:pt idx="5">
                  <c:v>88.969191258783198</c:v>
                </c:pt>
                <c:pt idx="6">
                  <c:v>86.913566456192385</c:v>
                </c:pt>
                <c:pt idx="7">
                  <c:v>84.905436671475073</c:v>
                </c:pt>
                <c:pt idx="8">
                  <c:v>82.943704536706932</c:v>
                </c:pt>
                <c:pt idx="9">
                  <c:v>81.027298038546405</c:v>
                </c:pt>
                <c:pt idx="10">
                  <c:v>79.15516993241944</c:v>
                </c:pt>
                <c:pt idx="11">
                  <c:v>77.326297170239442</c:v>
                </c:pt>
                <c:pt idx="12">
                  <c:v>75.539680341349708</c:v>
                </c:pt>
                <c:pt idx="13">
                  <c:v>73.794343126382842</c:v>
                </c:pt>
                <c:pt idx="14">
                  <c:v>72.089331763738656</c:v>
                </c:pt>
                <c:pt idx="15">
                  <c:v>70.423714528389127</c:v>
                </c:pt>
                <c:pt idx="16">
                  <c:v>68.796581222725408</c:v>
                </c:pt>
                <c:pt idx="17">
                  <c:v>67.207042679168893</c:v>
                </c:pt>
                <c:pt idx="18">
                  <c:v>65.654230274274298</c:v>
                </c:pt>
                <c:pt idx="19">
                  <c:v>64.137295454059412</c:v>
                </c:pt>
                <c:pt idx="20">
                  <c:v>62.65540927030203</c:v>
                </c:pt>
                <c:pt idx="21">
                  <c:v>61.20776192755072</c:v>
                </c:pt>
                <c:pt idx="22">
                  <c:v>59.793562340601845</c:v>
                </c:pt>
                <c:pt idx="23">
                  <c:v>58.412037702201062</c:v>
                </c:pt>
                <c:pt idx="24">
                  <c:v>57.062433060732999</c:v>
                </c:pt>
                <c:pt idx="25">
                  <c:v>55.744010907668411</c:v>
                </c:pt>
                <c:pt idx="26">
                  <c:v>54.4560507745433</c:v>
                </c:pt>
                <c:pt idx="27">
                  <c:v>53.197848839249836</c:v>
                </c:pt>
                <c:pt idx="28">
                  <c:v>51.968717541423828</c:v>
                </c:pt>
                <c:pt idx="29">
                  <c:v>50.767985206718691</c:v>
                </c:pt>
                <c:pt idx="30">
                  <c:v>49.594995679760487</c:v>
                </c:pt>
                <c:pt idx="31">
                  <c:v>48.449107965583529</c:v>
                </c:pt>
                <c:pt idx="32">
                  <c:v>47.329695879350574</c:v>
                </c:pt>
                <c:pt idx="33">
                  <c:v>46.236147704166186</c:v>
                </c:pt>
                <c:pt idx="34">
                  <c:v>45.167865856796318</c:v>
                </c:pt>
                <c:pt idx="35">
                  <c:v>44.124266561111376</c:v>
                </c:pt>
                <c:pt idx="36">
                  <c:v>43.104779529074378</c:v>
                </c:pt>
                <c:pt idx="37">
                  <c:v>42.108847649099843</c:v>
                </c:pt>
                <c:pt idx="38">
                  <c:v>41.135926681613114</c:v>
                </c:pt>
                <c:pt idx="39">
                  <c:v>40.185484961643752</c:v>
                </c:pt>
                <c:pt idx="40">
                  <c:v>39.257003108290505</c:v>
                </c:pt>
                <c:pt idx="41">
                  <c:v>38.349973740899017</c:v>
                </c:pt>
                <c:pt idx="42">
                  <c:v>37.463901201797277</c:v>
                </c:pt>
                <c:pt idx="43">
                  <c:v>36.598301285437202</c:v>
                </c:pt>
                <c:pt idx="44">
                  <c:v>35.75270097379439</c:v>
                </c:pt>
                <c:pt idx="45">
                  <c:v>34.926638177881443</c:v>
                </c:pt>
                <c:pt idx="46">
                  <c:v>34.119661485233578</c:v>
                </c:pt>
                <c:pt idx="47">
                  <c:v>33.331329913228593</c:v>
                </c:pt>
                <c:pt idx="48">
                  <c:v>32.561212668106336</c:v>
                </c:pt>
                <c:pt idx="49">
                  <c:v>31.808888909555979</c:v>
                </c:pt>
                <c:pt idx="50">
                  <c:v>31.073947520742536</c:v>
                </c:pt>
                <c:pt idx="51">
                  <c:v>30.355986883646853</c:v>
                </c:pt>
                <c:pt idx="52">
                  <c:v>29.654614659596369</c:v>
                </c:pt>
                <c:pt idx="53">
                  <c:v>28.969447574866674</c:v>
                </c:pt>
                <c:pt idx="54">
                  <c:v>28.300111211236739</c:v>
                </c:pt>
                <c:pt idx="55">
                  <c:v>27.646239801383349</c:v>
                </c:pt>
                <c:pt idx="56">
                  <c:v>27.007476029002913</c:v>
                </c:pt>
                <c:pt idx="57">
                  <c:v>26.383470833551456</c:v>
                </c:pt>
                <c:pt idx="58">
                  <c:v>25.773883219496064</c:v>
                </c:pt>
                <c:pt idx="59">
                  <c:v>25.178380069973564</c:v>
                </c:pt>
                <c:pt idx="60">
                  <c:v>24.596635964754601</c:v>
                </c:pt>
                <c:pt idx="61">
                  <c:v>24.028333002413632</c:v>
                </c:pt>
                <c:pt idx="62">
                  <c:v>23.47316062660768</c:v>
                </c:pt>
                <c:pt idx="63">
                  <c:v>22.930815456368883</c:v>
                </c:pt>
                <c:pt idx="64">
                  <c:v>22.401001120318131</c:v>
                </c:pt>
                <c:pt idx="65">
                  <c:v>21.883428094709174</c:v>
                </c:pt>
                <c:pt idx="66">
                  <c:v>21.377813545214707</c:v>
                </c:pt>
                <c:pt idx="67">
                  <c:v>20.883881172367978</c:v>
                </c:pt>
                <c:pt idx="68">
                  <c:v>20.40136106057545</c:v>
                </c:pt>
                <c:pt idx="69">
                  <c:v>19.929989530618005</c:v>
                </c:pt>
                <c:pt idx="70">
                  <c:v>19.469508995560101</c:v>
                </c:pt>
                <c:pt idx="71">
                  <c:v>19.019667819988136</c:v>
                </c:pt>
                <c:pt idx="72">
                  <c:v>18.580220182501087</c:v>
                </c:pt>
                <c:pt idx="73">
                  <c:v>18.150925941378297</c:v>
                </c:pt>
                <c:pt idx="74">
                  <c:v>17.731550503351006</c:v>
                </c:pt>
                <c:pt idx="75">
                  <c:v>17.321864695405871</c:v>
                </c:pt>
                <c:pt idx="76">
                  <c:v>16.92164463955049</c:v>
                </c:pt>
                <c:pt idx="77">
                  <c:v>16.53067163047243</c:v>
                </c:pt>
                <c:pt idx="78">
                  <c:v>16.148732016024955</c:v>
                </c:pt>
                <c:pt idx="79">
                  <c:v>15.775617080474094</c:v>
                </c:pt>
                <c:pt idx="80">
                  <c:v>15.411122930443295</c:v>
                </c:pt>
                <c:pt idx="81">
                  <c:v>15.055050383493311</c:v>
                </c:pt>
                <c:pt idx="82">
                  <c:v>14.707204859276434</c:v>
                </c:pt>
                <c:pt idx="83">
                  <c:v>14.3673962732056</c:v>
                </c:pt>
                <c:pt idx="84">
                  <c:v>14.035438932580268</c:v>
                </c:pt>
                <c:pt idx="85">
                  <c:v>13.71115143511229</c:v>
                </c:pt>
                <c:pt idx="86">
                  <c:v>13.394356569796338</c:v>
                </c:pt>
                <c:pt idx="87">
                  <c:v>13.084881220070708</c:v>
                </c:pt>
                <c:pt idx="88">
                  <c:v>12.782556269215581</c:v>
                </c:pt>
                <c:pt idx="89">
                  <c:v>12.48721650793706</c:v>
                </c:pt>
                <c:pt idx="90">
                  <c:v>12.198700544086453</c:v>
                </c:pt>
                <c:pt idx="91">
                  <c:v>11.916850714465498</c:v>
                </c:pt>
                <c:pt idx="92">
                  <c:v>11.641512998669313</c:v>
                </c:pt>
                <c:pt idx="93">
                  <c:v>11.372536934919992</c:v>
                </c:pt>
                <c:pt idx="94">
                  <c:v>11.10977553784487</c:v>
                </c:pt>
                <c:pt idx="95">
                  <c:v>10.853085218154503</c:v>
                </c:pt>
                <c:pt idx="96">
                  <c:v>10.602325704176481</c:v>
                </c:pt>
                <c:pt idx="97">
                  <c:v>10.357359965202209</c:v>
                </c:pt>
                <c:pt idx="98">
                  <c:v>10.11805413660473</c:v>
                </c:pt>
                <c:pt idx="99">
                  <c:v>9.8842774466867152</c:v>
                </c:pt>
                <c:pt idx="100">
                  <c:v>9.6559021452186098</c:v>
                </c:pt>
                <c:pt idx="101">
                  <c:v>9.4328034336279085</c:v>
                </c:pt>
                <c:pt idx="102">
                  <c:v>9.2148593968013959</c:v>
                </c:pt>
                <c:pt idx="103">
                  <c:v>9.0019509364630892</c:v>
                </c:pt>
                <c:pt idx="104">
                  <c:v>8.7939617060914763</c:v>
                </c:pt>
                <c:pt idx="105">
                  <c:v>8.5907780473404944</c:v>
                </c:pt>
                <c:pt idx="106">
                  <c:v>8.3922889279294832</c:v>
                </c:pt>
                <c:pt idx="107">
                  <c:v>8.1983858809681909</c:v>
                </c:pt>
                <c:pt idx="108">
                  <c:v>8.0089629456836722</c:v>
                </c:pt>
                <c:pt idx="109">
                  <c:v>7.8239166095166812</c:v>
                </c:pt>
                <c:pt idx="110">
                  <c:v>7.6431457515559273</c:v>
                </c:pt>
                <c:pt idx="111">
                  <c:v>7.4665515872792696</c:v>
                </c:pt>
                <c:pt idx="112">
                  <c:v>7.2940376145716685</c:v>
                </c:pt>
                <c:pt idx="113">
                  <c:v>7.1255095609903831</c:v>
                </c:pt>
                <c:pt idx="114">
                  <c:v>6.9608753322486026</c:v>
                </c:pt>
                <c:pt idx="115">
                  <c:v>6.8000449618893555</c:v>
                </c:pt>
                <c:pt idx="116">
                  <c:v>6.6429305621222063</c:v>
                </c:pt>
                <c:pt idx="117">
                  <c:v>6.4894462757958564</c:v>
                </c:pt>
                <c:pt idx="118">
                  <c:v>6.3395082294804181</c:v>
                </c:pt>
                <c:pt idx="119">
                  <c:v>6.1930344876337209</c:v>
                </c:pt>
                <c:pt idx="120">
                  <c:v>6.0499450078265937</c:v>
                </c:pt>
                <c:pt idx="121">
                  <c:v>5.9101615970026691</c:v>
                </c:pt>
                <c:pt idx="122">
                  <c:v>5.7736078687488002</c:v>
                </c:pt>
                <c:pt idx="123">
                  <c:v>5.640209201552735</c:v>
                </c:pt>
                <c:pt idx="124">
                  <c:v>5.5098926980252498</c:v>
                </c:pt>
                <c:pt idx="125">
                  <c:v>5.3825871450644485</c:v>
                </c:pt>
                <c:pt idx="126">
                  <c:v>5.2582229749404608</c:v>
                </c:pt>
                <c:pt idx="127">
                  <c:v>5.1367322272792766</c:v>
                </c:pt>
                <c:pt idx="128">
                  <c:v>5.0180485119249418</c:v>
                </c:pt>
                <c:pt idx="129">
                  <c:v>4.9021069726598148</c:v>
                </c:pt>
                <c:pt idx="130">
                  <c:v>4.7888442517630683</c:v>
                </c:pt>
                <c:pt idx="131">
                  <c:v>4.6781984553880589</c:v>
                </c:pt>
                <c:pt idx="132">
                  <c:v>4.5701091197396542</c:v>
                </c:pt>
                <c:pt idx="133">
                  <c:v>4.4645171780330264</c:v>
                </c:pt>
                <c:pt idx="134">
                  <c:v>4.361364928215858</c:v>
                </c:pt>
                <c:pt idx="135">
                  <c:v>4.2605960014363298</c:v>
                </c:pt>
                <c:pt idx="136">
                  <c:v>4.162155331239644</c:v>
                </c:pt>
                <c:pt idx="137">
                  <c:v>4.0659891234762666</c:v>
                </c:pt>
                <c:pt idx="138">
                  <c:v>3.9720448269054338</c:v>
                </c:pt>
                <c:pt idx="139">
                  <c:v>3.8802711044778597</c:v>
                </c:pt>
                <c:pt idx="140">
                  <c:v>3.7906178052819577</c:v>
                </c:pt>
                <c:pt idx="141">
                  <c:v>3.7030359371382402</c:v>
                </c:pt>
                <c:pt idx="142">
                  <c:v>3.6174776398269226</c:v>
                </c:pt>
                <c:pt idx="143">
                  <c:v>3.5338961589341</c:v>
                </c:pt>
                <c:pt idx="144">
                  <c:v>3.4522458203022066</c:v>
                </c:pt>
                <c:pt idx="145">
                  <c:v>3.3724820050707955</c:v>
                </c:pt>
                <c:pt idx="146">
                  <c:v>3.2945611252939964</c:v>
                </c:pt>
                <c:pt idx="147">
                  <c:v>3.2184406001213319</c:v>
                </c:pt>
                <c:pt idx="148">
                  <c:v>3.1440788325288733</c:v>
                </c:pt>
                <c:pt idx="149">
                  <c:v>3.0714351865880203</c:v>
                </c:pt>
                <c:pt idx="150">
                  <c:v>3.0004699652594837</c:v>
                </c:pt>
                <c:pt idx="151">
                  <c:v>2.9311443887003366</c:v>
                </c:pt>
                <c:pt idx="152">
                  <c:v>2.8634205730722782</c:v>
                </c:pt>
                <c:pt idx="153">
                  <c:v>2.7972615098395317</c:v>
                </c:pt>
                <c:pt idx="154">
                  <c:v>2.7326310455450606</c:v>
                </c:pt>
                <c:pt idx="155">
                  <c:v>2.6694938620540563</c:v>
                </c:pt>
                <c:pt idx="156">
                  <c:v>2.6078154572538947</c:v>
                </c:pt>
                <c:pt idx="157">
                  <c:v>2.5475621262000221</c:v>
                </c:pt>
                <c:pt idx="158">
                  <c:v>2.4887009426974607</c:v>
                </c:pt>
                <c:pt idx="159">
                  <c:v>2.4311997413078732</c:v>
                </c:pt>
                <c:pt idx="160">
                  <c:v>2.3750270997723524</c:v>
                </c:pt>
                <c:pt idx="161">
                  <c:v>2.3201523218403302</c:v>
                </c:pt>
                <c:pt idx="162">
                  <c:v>2.266545420495222</c:v>
                </c:pt>
                <c:pt idx="163">
                  <c:v>2.2141771015676448</c:v>
                </c:pt>
                <c:pt idx="164">
                  <c:v>2.1630187477272447</c:v>
                </c:pt>
                <c:pt idx="165">
                  <c:v>2.1130424028443966</c:v>
                </c:pt>
                <c:pt idx="166">
                  <c:v>2.0642207567132229</c:v>
                </c:pt>
                <c:pt idx="167">
                  <c:v>2.0165271301275864</c:v>
                </c:pt>
                <c:pt idx="168">
                  <c:v>1.9699354603019006</c:v>
                </c:pt>
                <c:pt idx="169">
                  <c:v>1.9244202866287898</c:v>
                </c:pt>
                <c:pt idx="170">
                  <c:v>1.8799567367658194</c:v>
                </c:pt>
                <c:pt idx="171">
                  <c:v>1.8365205130436892</c:v>
                </c:pt>
                <c:pt idx="172">
                  <c:v>1.7940878791884647</c:v>
                </c:pt>
                <c:pt idx="173">
                  <c:v>1.7526356473505895</c:v>
                </c:pt>
                <c:pt idx="174">
                  <c:v>1.7121411654335923</c:v>
                </c:pt>
                <c:pt idx="175">
                  <c:v>1.6725823047155617</c:v>
                </c:pt>
                <c:pt idx="176">
                  <c:v>1.6339374477566266</c:v>
                </c:pt>
                <c:pt idx="177">
                  <c:v>1.5961854765858325</c:v>
                </c:pt>
                <c:pt idx="178">
                  <c:v>1.5593057611609591</c:v>
                </c:pt>
                <c:pt idx="179">
                  <c:v>1.5232781480949724</c:v>
                </c:pt>
                <c:pt idx="180">
                  <c:v>1.4880829496429522</c:v>
                </c:pt>
                <c:pt idx="181">
                  <c:v>1.4537009329434742</c:v>
                </c:pt>
                <c:pt idx="182">
                  <c:v>1.4201133095085698</c:v>
                </c:pt>
                <c:pt idx="183">
                  <c:v>1.3873017249565192</c:v>
                </c:pt>
                <c:pt idx="184">
                  <c:v>1.3552482489818671</c:v>
                </c:pt>
                <c:pt idx="185">
                  <c:v>1.3239353655571811</c:v>
                </c:pt>
                <c:pt idx="186">
                  <c:v>1.2933459633611957</c:v>
                </c:pt>
                <c:pt idx="187">
                  <c:v>1.2634633264281157</c:v>
                </c:pt>
                <c:pt idx="188">
                  <c:v>1.2342711250129643</c:v>
                </c:pt>
                <c:pt idx="189">
                  <c:v>1.205753406667988</c:v>
                </c:pt>
                <c:pt idx="190">
                  <c:v>1.1778945875252391</c:v>
                </c:pt>
                <c:pt idx="191">
                  <c:v>1.1506794437805745</c:v>
                </c:pt>
                <c:pt idx="192">
                  <c:v>1.1240931033744148</c:v>
                </c:pt>
                <c:pt idx="193">
                  <c:v>1.0981210378647197</c:v>
                </c:pt>
                <c:pt idx="194">
                  <c:v>1.0727490544877367</c:v>
                </c:pt>
                <c:pt idx="195">
                  <c:v>1.0479632884021859</c:v>
                </c:pt>
                <c:pt idx="196">
                  <c:v>1.0237501951126424</c:v>
                </c:pt>
                <c:pt idx="197">
                  <c:v>1.0000965430679749</c:v>
                </c:pt>
                <c:pt idx="198">
                  <c:v>0.97698940643079768</c:v>
                </c:pt>
                <c:pt idx="199">
                  <c:v>0.95441615801398294</c:v>
                </c:pt>
                <c:pt idx="200">
                  <c:v>0.93236446238037463</c:v>
                </c:pt>
                <c:pt idx="201">
                  <c:v>0.91082226910193309</c:v>
                </c:pt>
                <c:pt idx="202">
                  <c:v>0.88977780617462587</c:v>
                </c:pt>
                <c:pt idx="203">
                  <c:v>0.86921957358546731</c:v>
                </c:pt>
                <c:pt idx="204">
                  <c:v>0.84913633702819113</c:v>
                </c:pt>
                <c:pt idx="205">
                  <c:v>0.8295171217641214</c:v>
                </c:pt>
                <c:pt idx="206">
                  <c:v>0.81035120662488802</c:v>
                </c:pt>
                <c:pt idx="207">
                  <c:v>0.79162811815370826</c:v>
                </c:pt>
                <c:pt idx="208">
                  <c:v>0.77333762488203428</c:v>
                </c:pt>
                <c:pt idx="209">
                  <c:v>0.75546973173843734</c:v>
                </c:pt>
                <c:pt idx="210">
                  <c:v>0.7380146745866748</c:v>
                </c:pt>
                <c:pt idx="211">
                  <c:v>0.72096291488995412</c:v>
                </c:pt>
                <c:pt idx="212">
                  <c:v>0.70430513449847909</c:v>
                </c:pt>
                <c:pt idx="213">
                  <c:v>0.68803223055742857</c:v>
                </c:pt>
                <c:pt idx="214">
                  <c:v>0.67213531053258679</c:v>
                </c:pt>
                <c:pt idx="215">
                  <c:v>0.65660568735090519</c:v>
                </c:pt>
                <c:pt idx="216">
                  <c:v>0.6414348746533417</c:v>
                </c:pt>
                <c:pt idx="217">
                  <c:v>0.62661458215738219</c:v>
                </c:pt>
                <c:pt idx="218">
                  <c:v>0.61213671112671086</c:v>
                </c:pt>
                <c:pt idx="219">
                  <c:v>0.59799334994555364</c:v>
                </c:pt>
                <c:pt idx="220">
                  <c:v>0.584176769795275</c:v>
                </c:pt>
                <c:pt idx="221">
                  <c:v>0.57067942043086795</c:v>
                </c:pt>
                <c:pt idx="222">
                  <c:v>0.55749392605502657</c:v>
                </c:pt>
                <c:pt idx="223">
                  <c:v>0.54461308128754871</c:v>
                </c:pt>
                <c:pt idx="224">
                  <c:v>0.53202984722786439</c:v>
                </c:pt>
                <c:pt idx="225">
                  <c:v>0.51973734760853996</c:v>
                </c:pt>
                <c:pt idx="226">
                  <c:v>0.50772886503765446</c:v>
                </c:pt>
                <c:pt idx="227">
                  <c:v>0.49599783732799607</c:v>
                </c:pt>
                <c:pt idx="228">
                  <c:v>0.48453785391107168</c:v>
                </c:pt>
                <c:pt idx="229">
                  <c:v>0.47334265233397077</c:v>
                </c:pt>
                <c:pt idx="230">
                  <c:v>0.46240611483716881</c:v>
                </c:pt>
                <c:pt idx="231">
                  <c:v>0.45172226501140006</c:v>
                </c:pt>
                <c:pt idx="232">
                  <c:v>0.44128526453177325</c:v>
                </c:pt>
                <c:pt idx="233">
                  <c:v>0.43108940996734496</c:v>
                </c:pt>
                <c:pt idx="234">
                  <c:v>0.42112912966440774</c:v>
                </c:pt>
                <c:pt idx="235">
                  <c:v>0.41139898070178949</c:v>
                </c:pt>
                <c:pt idx="236">
                  <c:v>0.40189364591650012</c:v>
                </c:pt>
                <c:pt idx="237">
                  <c:v>0.39260793099810082</c:v>
                </c:pt>
                <c:pt idx="238">
                  <c:v>0.38353676165020723</c:v>
                </c:pt>
                <c:pt idx="239">
                  <c:v>0.37467518081757611</c:v>
                </c:pt>
                <c:pt idx="240">
                  <c:v>0.36601834597725974</c:v>
                </c:pt>
                <c:pt idx="241">
                  <c:v>0.35756152649234796</c:v>
                </c:pt>
                <c:pt idx="242">
                  <c:v>0.34930010102685188</c:v>
                </c:pt>
                <c:pt idx="243">
                  <c:v>0.34122955502031632</c:v>
                </c:pt>
                <c:pt idx="244">
                  <c:v>0.33334547822078109</c:v>
                </c:pt>
                <c:pt idx="245">
                  <c:v>0.32564356227474306</c:v>
                </c:pt>
                <c:pt idx="246">
                  <c:v>0.31811959837280185</c:v>
                </c:pt>
                <c:pt idx="247">
                  <c:v>0.31076947494970286</c:v>
                </c:pt>
                <c:pt idx="248">
                  <c:v>0.30358917543752012</c:v>
                </c:pt>
                <c:pt idx="249">
                  <c:v>0.29657477607075228</c:v>
                </c:pt>
                <c:pt idx="250">
                  <c:v>0.28972244374213096</c:v>
                </c:pt>
                <c:pt idx="251">
                  <c:v>0.28302843390797111</c:v>
                </c:pt>
                <c:pt idx="252">
                  <c:v>0.27648908854191756</c:v>
                </c:pt>
                <c:pt idx="253">
                  <c:v>0.27010083413597025</c:v>
                </c:pt>
                <c:pt idx="254">
                  <c:v>0.26386017974769566</c:v>
                </c:pt>
                <c:pt idx="255">
                  <c:v>0.25776371509255713</c:v>
                </c:pt>
                <c:pt idx="256">
                  <c:v>0.25180810868032166</c:v>
                </c:pt>
                <c:pt idx="257">
                  <c:v>0.24599010599452509</c:v>
                </c:pt>
                <c:pt idx="258">
                  <c:v>0.24030652771400018</c:v>
                </c:pt>
                <c:pt idx="259">
                  <c:v>0.23475426797549653</c:v>
                </c:pt>
                <c:pt idx="260">
                  <c:v>0.22933029267644223</c:v>
                </c:pt>
                <c:pt idx="261">
                  <c:v>0.22403163781692012</c:v>
                </c:pt>
                <c:pt idx="262">
                  <c:v>0.21885540787995261</c:v>
                </c:pt>
                <c:pt idx="263">
                  <c:v>0.21379877424920973</c:v>
                </c:pt>
                <c:pt idx="264">
                  <c:v>0.20885897366327599</c:v>
                </c:pt>
                <c:pt idx="265">
                  <c:v>0.20403330670563119</c:v>
                </c:pt>
                <c:pt idx="266">
                  <c:v>0.19931913632952014</c:v>
                </c:pt>
                <c:pt idx="267">
                  <c:v>0.19471388641690512</c:v>
                </c:pt>
                <c:pt idx="268">
                  <c:v>0.19021504037071355</c:v>
                </c:pt>
                <c:pt idx="269">
                  <c:v>0.18582013973961167</c:v>
                </c:pt>
                <c:pt idx="270">
                  <c:v>0.18152678287455276</c:v>
                </c:pt>
                <c:pt idx="271">
                  <c:v>0.17733262361636562</c:v>
                </c:pt>
                <c:pt idx="272">
                  <c:v>0.17323537001366621</c:v>
                </c:pt>
                <c:pt idx="273">
                  <c:v>0.1692327830703918</c:v>
                </c:pt>
                <c:pt idx="274">
                  <c:v>0.16532267552227331</c:v>
                </c:pt>
                <c:pt idx="275">
                  <c:v>0.16150291064157696</c:v>
                </c:pt>
                <c:pt idx="276">
                  <c:v>0.1577714010694625</c:v>
                </c:pt>
                <c:pt idx="277">
                  <c:v>0.15412610767531948</c:v>
                </c:pt>
                <c:pt idx="278">
                  <c:v>0.15056503844245861</c:v>
                </c:pt>
                <c:pt idx="279">
                  <c:v>0.14708624737954895</c:v>
                </c:pt>
                <c:pt idx="280">
                  <c:v>0.14368783345720637</c:v>
                </c:pt>
                <c:pt idx="281">
                  <c:v>0.14036793956915206</c:v>
                </c:pt>
                <c:pt idx="282">
                  <c:v>0.13712475151737316</c:v>
                </c:pt>
                <c:pt idx="283">
                  <c:v>0.13395649702073148</c:v>
                </c:pt>
                <c:pt idx="284">
                  <c:v>0.13086144474647793</c:v>
                </c:pt>
                <c:pt idx="285">
                  <c:v>0.12783790336414386</c:v>
                </c:pt>
                <c:pt idx="286">
                  <c:v>0.12488422062129215</c:v>
                </c:pt>
                <c:pt idx="287">
                  <c:v>0.12199878244062298</c:v>
                </c:pt>
                <c:pt idx="288">
                  <c:v>0.11918001203794085</c:v>
                </c:pt>
                <c:pt idx="289">
                  <c:v>0.11642636906050087</c:v>
                </c:pt>
                <c:pt idx="290">
                  <c:v>0.1137363487452636</c:v>
                </c:pt>
                <c:pt idx="291">
                  <c:v>0.1111084810965982</c:v>
                </c:pt>
                <c:pt idx="292">
                  <c:v>0.10854133008298469</c:v>
                </c:pt>
                <c:pt idx="293">
                  <c:v>0.10603349285227645</c:v>
                </c:pt>
                <c:pt idx="294">
                  <c:v>0.10358359896509382</c:v>
                </c:pt>
                <c:pt idx="295">
                  <c:v>0.10119030964593026</c:v>
                </c:pt>
                <c:pt idx="296">
                  <c:v>9.8852317051561445E-2</c:v>
                </c:pt>
                <c:pt idx="297">
                  <c:v>9.656834355635785E-2</c:v>
                </c:pt>
                <c:pt idx="298">
                  <c:v>9.4337141054110063E-2</c:v>
                </c:pt>
                <c:pt idx="299">
                  <c:v>9.2157490275985313E-2</c:v>
                </c:pt>
                <c:pt idx="300">
                  <c:v>9.0028200124242647E-2</c:v>
                </c:pt>
                <c:pt idx="301">
                  <c:v>8.7948107021342467E-2</c:v>
                </c:pt>
                <c:pt idx="302">
                  <c:v>8.5916074274094867E-2</c:v>
                </c:pt>
                <c:pt idx="303">
                  <c:v>8.3930991452499271E-2</c:v>
                </c:pt>
                <c:pt idx="304">
                  <c:v>8.1991773782935914E-2</c:v>
                </c:pt>
                <c:pt idx="305">
                  <c:v>8.0097361555377555E-2</c:v>
                </c:pt>
                <c:pt idx="306">
                  <c:v>7.824671954429753E-2</c:v>
                </c:pt>
                <c:pt idx="307">
                  <c:v>7.6438836442957708E-2</c:v>
                </c:pt>
                <c:pt idx="308">
                  <c:v>7.4672724310767075E-2</c:v>
                </c:pt>
                <c:pt idx="309">
                  <c:v>7.2947418033409123E-2</c:v>
                </c:pt>
                <c:pt idx="310">
                  <c:v>7.1261974795442939E-2</c:v>
                </c:pt>
                <c:pt idx="311">
                  <c:v>6.9615473565089764E-2</c:v>
                </c:pt>
                <c:pt idx="312">
                  <c:v>6.8007014590923509E-2</c:v>
                </c:pt>
                <c:pt idx="313">
                  <c:v>6.6435718910190247E-2</c:v>
                </c:pt>
                <c:pt idx="314">
                  <c:v>6.490072786848787E-2</c:v>
                </c:pt>
                <c:pt idx="315">
                  <c:v>6.3401202650543512E-2</c:v>
                </c:pt>
                <c:pt idx="316">
                  <c:v>6.1936323821832374E-2</c:v>
                </c:pt>
                <c:pt idx="317">
                  <c:v>6.0505290880787342E-2</c:v>
                </c:pt>
                <c:pt idx="318">
                  <c:v>5.9107321821354766E-2</c:v>
                </c:pt>
                <c:pt idx="319">
                  <c:v>5.7741652705657384E-2</c:v>
                </c:pt>
                <c:pt idx="320">
                  <c:v>5.6407537246530783E-2</c:v>
                </c:pt>
                <c:pt idx="321">
                  <c:v>5.5104246399705348E-2</c:v>
                </c:pt>
                <c:pt idx="322">
                  <c:v>5.3831067965410803E-2</c:v>
                </c:pt>
                <c:pt idx="323">
                  <c:v>5.2587306199185627E-2</c:v>
                </c:pt>
                <c:pt idx="324">
                  <c:v>5.1372281431678692E-2</c:v>
                </c:pt>
                <c:pt idx="325">
                  <c:v>5.0185329697235354E-2</c:v>
                </c:pt>
                <c:pt idx="326">
                  <c:v>4.9025802371065019E-2</c:v>
                </c:pt>
                <c:pt idx="327">
                  <c:v>4.7893065814791927E-2</c:v>
                </c:pt>
                <c:pt idx="328">
                  <c:v>4.6786501030195431E-2</c:v>
                </c:pt>
                <c:pt idx="329">
                  <c:v>4.5705503320950601E-2</c:v>
                </c:pt>
                <c:pt idx="330">
                  <c:v>4.4649481962184261E-2</c:v>
                </c:pt>
                <c:pt idx="331">
                  <c:v>4.3617859877665921E-2</c:v>
                </c:pt>
                <c:pt idx="332">
                  <c:v>4.2610073324457154E-2</c:v>
                </c:pt>
                <c:pt idx="333">
                  <c:v>4.162557158484715E-2</c:v>
                </c:pt>
                <c:pt idx="334">
                  <c:v>4.0663816665406048E-2</c:v>
                </c:pt>
                <c:pt idx="335">
                  <c:v>3.972428300299162E-2</c:v>
                </c:pt>
                <c:pt idx="336">
                  <c:v>3.8806457177548652E-2</c:v>
                </c:pt>
                <c:pt idx="337">
                  <c:v>3.7909837631544048E-2</c:v>
                </c:pt>
                <c:pt idx="338">
                  <c:v>3.7033934395884378E-2</c:v>
                </c:pt>
                <c:pt idx="339">
                  <c:v>3.6178268822166071E-2</c:v>
                </c:pt>
                <c:pt idx="340">
                  <c:v>3.5342373321111932E-2</c:v>
                </c:pt>
                <c:pt idx="341">
                  <c:v>3.452579110705107E-2</c:v>
                </c:pt>
                <c:pt idx="342">
                  <c:v>3.3728075948302599E-2</c:v>
                </c:pt>
                <c:pt idx="343">
                  <c:v>3.2948791923326677E-2</c:v>
                </c:pt>
                <c:pt idx="344">
                  <c:v>3.2187513182509668E-2</c:v>
                </c:pt>
                <c:pt idx="345">
                  <c:v>3.1443823715453248E-2</c:v>
                </c:pt>
                <c:pt idx="346">
                  <c:v>3.0717317123640234E-2</c:v>
                </c:pt>
                <c:pt idx="347">
                  <c:v>3.0007596398353001E-2</c:v>
                </c:pt>
                <c:pt idx="348">
                  <c:v>2.931427370372303E-2</c:v>
                </c:pt>
                <c:pt idx="349">
                  <c:v>2.863697016479309E-2</c:v>
                </c:pt>
                <c:pt idx="350">
                  <c:v>2.7975315660476237E-2</c:v>
                </c:pt>
                <c:pt idx="351">
                  <c:v>2.7328948621298449E-2</c:v>
                </c:pt>
                <c:pt idx="352">
                  <c:v>2.6697515831814428E-2</c:v>
                </c:pt>
                <c:pt idx="353">
                  <c:v>2.6080672237588538E-2</c:v>
                </c:pt>
                <c:pt idx="354">
                  <c:v>2.5478080756635452E-2</c:v>
                </c:pt>
                <c:pt idx="355">
                  <c:v>2.4889412095217434E-2</c:v>
                </c:pt>
                <c:pt idx="356">
                  <c:v>2.4314344567897616E-2</c:v>
                </c:pt>
                <c:pt idx="357">
                  <c:v>2.3752563921750906E-2</c:v>
                </c:pt>
                <c:pt idx="358">
                  <c:v>2.3203763164636522E-2</c:v>
                </c:pt>
                <c:pt idx="359">
                  <c:v>2.2667642397438237E-2</c:v>
                </c:pt>
                <c:pt idx="360">
                  <c:v>2.2143908650180722E-2</c:v>
                </c:pt>
                <c:pt idx="361">
                  <c:v>2.1632275721932395E-2</c:v>
                </c:pt>
                <c:pt idx="362">
                  <c:v>2.1132464024407303E-2</c:v>
                </c:pt>
                <c:pt idx="363">
                  <c:v>2.0644200429180554E-2</c:v>
                </c:pt>
                <c:pt idx="364">
                  <c:v>2.0167218118433857E-2</c:v>
                </c:pt>
                <c:pt idx="365">
                  <c:v>1.9701256439149526E-2</c:v>
                </c:pt>
                <c:pt idx="366">
                  <c:v>1.924606076067336E-2</c:v>
                </c:pt>
                <c:pt idx="367">
                  <c:v>1.8801382335568488E-2</c:v>
                </c:pt>
                <c:pt idx="368">
                  <c:v>1.8366978163684194E-2</c:v>
                </c:pt>
                <c:pt idx="369">
                  <c:v>1.7942610859365399E-2</c:v>
                </c:pt>
                <c:pt idx="370">
                  <c:v>1.7528048521730285E-2</c:v>
                </c:pt>
                <c:pt idx="371">
                  <c:v>1.7123064607945108E-2</c:v>
                </c:pt>
              </c:numCache>
            </c:numRef>
          </c:val>
          <c:extLst>
            <c:ext xmlns:c16="http://schemas.microsoft.com/office/drawing/2014/chart" uri="{C3380CC4-5D6E-409C-BE32-E72D297353CC}">
              <c16:uniqueId val="{00000000-C852-4BB8-B94F-1D97A1BE9BF0}"/>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Foster-Load'!$B$82:$B$452</c:f>
              <c:numCache>
                <c:formatCode>m/d/yyyy</c:formatCode>
                <c:ptCount val="371"/>
                <c:pt idx="0">
                  <c:v>45411</c:v>
                </c:pt>
                <c:pt idx="1">
                  <c:v>45412</c:v>
                </c:pt>
                <c:pt idx="2">
                  <c:v>45413</c:v>
                </c:pt>
                <c:pt idx="3">
                  <c:v>45414</c:v>
                </c:pt>
                <c:pt idx="4">
                  <c:v>45415</c:v>
                </c:pt>
                <c:pt idx="5">
                  <c:v>45416</c:v>
                </c:pt>
                <c:pt idx="6">
                  <c:v>45417</c:v>
                </c:pt>
                <c:pt idx="7">
                  <c:v>45418</c:v>
                </c:pt>
                <c:pt idx="8">
                  <c:v>45419</c:v>
                </c:pt>
                <c:pt idx="9">
                  <c:v>45420</c:v>
                </c:pt>
                <c:pt idx="10">
                  <c:v>45421</c:v>
                </c:pt>
                <c:pt idx="11">
                  <c:v>45422</c:v>
                </c:pt>
                <c:pt idx="12">
                  <c:v>45423</c:v>
                </c:pt>
                <c:pt idx="13">
                  <c:v>45424</c:v>
                </c:pt>
                <c:pt idx="14">
                  <c:v>45425</c:v>
                </c:pt>
                <c:pt idx="15">
                  <c:v>45426</c:v>
                </c:pt>
                <c:pt idx="16">
                  <c:v>45427</c:v>
                </c:pt>
                <c:pt idx="17">
                  <c:v>45428</c:v>
                </c:pt>
                <c:pt idx="18">
                  <c:v>45429</c:v>
                </c:pt>
                <c:pt idx="19">
                  <c:v>45430</c:v>
                </c:pt>
                <c:pt idx="20">
                  <c:v>45431</c:v>
                </c:pt>
                <c:pt idx="21">
                  <c:v>45432</c:v>
                </c:pt>
                <c:pt idx="22">
                  <c:v>45433</c:v>
                </c:pt>
                <c:pt idx="23">
                  <c:v>45434</c:v>
                </c:pt>
                <c:pt idx="24">
                  <c:v>45435</c:v>
                </c:pt>
                <c:pt idx="25">
                  <c:v>45436</c:v>
                </c:pt>
                <c:pt idx="26">
                  <c:v>45437</c:v>
                </c:pt>
                <c:pt idx="27">
                  <c:v>45438</c:v>
                </c:pt>
                <c:pt idx="28">
                  <c:v>45439</c:v>
                </c:pt>
                <c:pt idx="29">
                  <c:v>45440</c:v>
                </c:pt>
                <c:pt idx="30">
                  <c:v>45441</c:v>
                </c:pt>
                <c:pt idx="31">
                  <c:v>45442</c:v>
                </c:pt>
                <c:pt idx="32">
                  <c:v>45443</c:v>
                </c:pt>
                <c:pt idx="33">
                  <c:v>45444</c:v>
                </c:pt>
                <c:pt idx="34">
                  <c:v>45445</c:v>
                </c:pt>
                <c:pt idx="35">
                  <c:v>45446</c:v>
                </c:pt>
                <c:pt idx="36">
                  <c:v>45447</c:v>
                </c:pt>
                <c:pt idx="37">
                  <c:v>45448</c:v>
                </c:pt>
                <c:pt idx="38">
                  <c:v>45449</c:v>
                </c:pt>
                <c:pt idx="39">
                  <c:v>45450</c:v>
                </c:pt>
                <c:pt idx="40">
                  <c:v>45451</c:v>
                </c:pt>
                <c:pt idx="41">
                  <c:v>45452</c:v>
                </c:pt>
                <c:pt idx="42">
                  <c:v>45453</c:v>
                </c:pt>
                <c:pt idx="43">
                  <c:v>45454</c:v>
                </c:pt>
                <c:pt idx="44">
                  <c:v>45455</c:v>
                </c:pt>
                <c:pt idx="45">
                  <c:v>45456</c:v>
                </c:pt>
                <c:pt idx="46">
                  <c:v>45457</c:v>
                </c:pt>
                <c:pt idx="47">
                  <c:v>45458</c:v>
                </c:pt>
                <c:pt idx="48">
                  <c:v>45459</c:v>
                </c:pt>
                <c:pt idx="49">
                  <c:v>45460</c:v>
                </c:pt>
                <c:pt idx="50">
                  <c:v>45461</c:v>
                </c:pt>
                <c:pt idx="51">
                  <c:v>45462</c:v>
                </c:pt>
                <c:pt idx="52">
                  <c:v>45463</c:v>
                </c:pt>
                <c:pt idx="53">
                  <c:v>45464</c:v>
                </c:pt>
                <c:pt idx="54">
                  <c:v>45465</c:v>
                </c:pt>
                <c:pt idx="55">
                  <c:v>45466</c:v>
                </c:pt>
                <c:pt idx="56">
                  <c:v>45467</c:v>
                </c:pt>
                <c:pt idx="57">
                  <c:v>45468</c:v>
                </c:pt>
                <c:pt idx="58">
                  <c:v>45469</c:v>
                </c:pt>
                <c:pt idx="59">
                  <c:v>45470</c:v>
                </c:pt>
                <c:pt idx="60">
                  <c:v>45471</c:v>
                </c:pt>
                <c:pt idx="61">
                  <c:v>45472</c:v>
                </c:pt>
                <c:pt idx="62">
                  <c:v>45473</c:v>
                </c:pt>
                <c:pt idx="63">
                  <c:v>45474</c:v>
                </c:pt>
                <c:pt idx="64">
                  <c:v>45475</c:v>
                </c:pt>
                <c:pt idx="65">
                  <c:v>45476</c:v>
                </c:pt>
                <c:pt idx="66">
                  <c:v>45477</c:v>
                </c:pt>
                <c:pt idx="67">
                  <c:v>45478</c:v>
                </c:pt>
                <c:pt idx="68">
                  <c:v>45479</c:v>
                </c:pt>
                <c:pt idx="69">
                  <c:v>45480</c:v>
                </c:pt>
                <c:pt idx="70">
                  <c:v>45481</c:v>
                </c:pt>
                <c:pt idx="71">
                  <c:v>45482</c:v>
                </c:pt>
                <c:pt idx="72">
                  <c:v>45483</c:v>
                </c:pt>
                <c:pt idx="73">
                  <c:v>45484</c:v>
                </c:pt>
                <c:pt idx="74">
                  <c:v>45485</c:v>
                </c:pt>
                <c:pt idx="75">
                  <c:v>45486</c:v>
                </c:pt>
                <c:pt idx="76">
                  <c:v>45487</c:v>
                </c:pt>
                <c:pt idx="77">
                  <c:v>45488</c:v>
                </c:pt>
                <c:pt idx="78">
                  <c:v>45489</c:v>
                </c:pt>
                <c:pt idx="79">
                  <c:v>45490</c:v>
                </c:pt>
                <c:pt idx="80">
                  <c:v>45491</c:v>
                </c:pt>
                <c:pt idx="81">
                  <c:v>45492</c:v>
                </c:pt>
                <c:pt idx="82">
                  <c:v>45493</c:v>
                </c:pt>
                <c:pt idx="83">
                  <c:v>45494</c:v>
                </c:pt>
                <c:pt idx="84">
                  <c:v>45495</c:v>
                </c:pt>
                <c:pt idx="85">
                  <c:v>45496</c:v>
                </c:pt>
                <c:pt idx="86">
                  <c:v>45497</c:v>
                </c:pt>
                <c:pt idx="87">
                  <c:v>45498</c:v>
                </c:pt>
                <c:pt idx="88">
                  <c:v>45499</c:v>
                </c:pt>
                <c:pt idx="89">
                  <c:v>45500</c:v>
                </c:pt>
                <c:pt idx="90">
                  <c:v>45501</c:v>
                </c:pt>
                <c:pt idx="91">
                  <c:v>45502</c:v>
                </c:pt>
                <c:pt idx="92">
                  <c:v>45503</c:v>
                </c:pt>
                <c:pt idx="93">
                  <c:v>45504</c:v>
                </c:pt>
                <c:pt idx="94">
                  <c:v>45505</c:v>
                </c:pt>
                <c:pt idx="95">
                  <c:v>45506</c:v>
                </c:pt>
                <c:pt idx="96">
                  <c:v>45507</c:v>
                </c:pt>
                <c:pt idx="97">
                  <c:v>45508</c:v>
                </c:pt>
                <c:pt idx="98">
                  <c:v>45509</c:v>
                </c:pt>
                <c:pt idx="99">
                  <c:v>45510</c:v>
                </c:pt>
                <c:pt idx="100">
                  <c:v>45511</c:v>
                </c:pt>
                <c:pt idx="101">
                  <c:v>45512</c:v>
                </c:pt>
                <c:pt idx="102">
                  <c:v>45513</c:v>
                </c:pt>
                <c:pt idx="103">
                  <c:v>45514</c:v>
                </c:pt>
                <c:pt idx="104">
                  <c:v>45515</c:v>
                </c:pt>
                <c:pt idx="105">
                  <c:v>45516</c:v>
                </c:pt>
                <c:pt idx="106">
                  <c:v>45517</c:v>
                </c:pt>
                <c:pt idx="107">
                  <c:v>45518</c:v>
                </c:pt>
                <c:pt idx="108">
                  <c:v>45519</c:v>
                </c:pt>
                <c:pt idx="109">
                  <c:v>45520</c:v>
                </c:pt>
                <c:pt idx="110">
                  <c:v>45521</c:v>
                </c:pt>
                <c:pt idx="111">
                  <c:v>45522</c:v>
                </c:pt>
                <c:pt idx="112">
                  <c:v>45523</c:v>
                </c:pt>
                <c:pt idx="113">
                  <c:v>45524</c:v>
                </c:pt>
                <c:pt idx="114">
                  <c:v>45525</c:v>
                </c:pt>
                <c:pt idx="115">
                  <c:v>45526</c:v>
                </c:pt>
                <c:pt idx="116">
                  <c:v>45527</c:v>
                </c:pt>
                <c:pt idx="117">
                  <c:v>45528</c:v>
                </c:pt>
                <c:pt idx="118">
                  <c:v>45529</c:v>
                </c:pt>
                <c:pt idx="119">
                  <c:v>45530</c:v>
                </c:pt>
                <c:pt idx="120">
                  <c:v>45531</c:v>
                </c:pt>
                <c:pt idx="121">
                  <c:v>45532</c:v>
                </c:pt>
                <c:pt idx="122">
                  <c:v>45533</c:v>
                </c:pt>
                <c:pt idx="123">
                  <c:v>45534</c:v>
                </c:pt>
                <c:pt idx="124">
                  <c:v>45535</c:v>
                </c:pt>
                <c:pt idx="125">
                  <c:v>45536</c:v>
                </c:pt>
                <c:pt idx="126">
                  <c:v>45537</c:v>
                </c:pt>
                <c:pt idx="127">
                  <c:v>45538</c:v>
                </c:pt>
                <c:pt idx="128">
                  <c:v>45539</c:v>
                </c:pt>
                <c:pt idx="129">
                  <c:v>45540</c:v>
                </c:pt>
                <c:pt idx="130">
                  <c:v>45541</c:v>
                </c:pt>
                <c:pt idx="131">
                  <c:v>45542</c:v>
                </c:pt>
                <c:pt idx="132">
                  <c:v>45543</c:v>
                </c:pt>
                <c:pt idx="133">
                  <c:v>45544</c:v>
                </c:pt>
                <c:pt idx="134">
                  <c:v>45545</c:v>
                </c:pt>
                <c:pt idx="135">
                  <c:v>45546</c:v>
                </c:pt>
                <c:pt idx="136">
                  <c:v>45547</c:v>
                </c:pt>
                <c:pt idx="137">
                  <c:v>45548</c:v>
                </c:pt>
                <c:pt idx="138">
                  <c:v>45549</c:v>
                </c:pt>
                <c:pt idx="139">
                  <c:v>45550</c:v>
                </c:pt>
                <c:pt idx="140">
                  <c:v>45551</c:v>
                </c:pt>
                <c:pt idx="141">
                  <c:v>45552</c:v>
                </c:pt>
                <c:pt idx="142">
                  <c:v>45553</c:v>
                </c:pt>
                <c:pt idx="143">
                  <c:v>45554</c:v>
                </c:pt>
                <c:pt idx="144">
                  <c:v>45555</c:v>
                </c:pt>
                <c:pt idx="145">
                  <c:v>45556</c:v>
                </c:pt>
                <c:pt idx="146">
                  <c:v>45557</c:v>
                </c:pt>
                <c:pt idx="147">
                  <c:v>45558</c:v>
                </c:pt>
                <c:pt idx="148">
                  <c:v>45559</c:v>
                </c:pt>
                <c:pt idx="149">
                  <c:v>45560</c:v>
                </c:pt>
                <c:pt idx="150">
                  <c:v>45561</c:v>
                </c:pt>
                <c:pt idx="151">
                  <c:v>45562</c:v>
                </c:pt>
                <c:pt idx="152">
                  <c:v>45563</c:v>
                </c:pt>
                <c:pt idx="153">
                  <c:v>45564</c:v>
                </c:pt>
                <c:pt idx="154">
                  <c:v>45565</c:v>
                </c:pt>
                <c:pt idx="155">
                  <c:v>45566</c:v>
                </c:pt>
                <c:pt idx="156">
                  <c:v>45567</c:v>
                </c:pt>
                <c:pt idx="157">
                  <c:v>45568</c:v>
                </c:pt>
                <c:pt idx="158">
                  <c:v>45569</c:v>
                </c:pt>
                <c:pt idx="159">
                  <c:v>45570</c:v>
                </c:pt>
                <c:pt idx="160">
                  <c:v>45571</c:v>
                </c:pt>
                <c:pt idx="161">
                  <c:v>45572</c:v>
                </c:pt>
                <c:pt idx="162">
                  <c:v>45573</c:v>
                </c:pt>
                <c:pt idx="163">
                  <c:v>45574</c:v>
                </c:pt>
                <c:pt idx="164">
                  <c:v>45575</c:v>
                </c:pt>
                <c:pt idx="165">
                  <c:v>45576</c:v>
                </c:pt>
                <c:pt idx="166">
                  <c:v>45577</c:v>
                </c:pt>
                <c:pt idx="167">
                  <c:v>45578</c:v>
                </c:pt>
                <c:pt idx="168">
                  <c:v>45579</c:v>
                </c:pt>
                <c:pt idx="169">
                  <c:v>45580</c:v>
                </c:pt>
                <c:pt idx="170">
                  <c:v>45581</c:v>
                </c:pt>
                <c:pt idx="171">
                  <c:v>45582</c:v>
                </c:pt>
                <c:pt idx="172">
                  <c:v>45583</c:v>
                </c:pt>
                <c:pt idx="173">
                  <c:v>45584</c:v>
                </c:pt>
                <c:pt idx="174">
                  <c:v>45585</c:v>
                </c:pt>
                <c:pt idx="175">
                  <c:v>45586</c:v>
                </c:pt>
                <c:pt idx="176">
                  <c:v>45587</c:v>
                </c:pt>
                <c:pt idx="177">
                  <c:v>45588</c:v>
                </c:pt>
                <c:pt idx="178">
                  <c:v>45589</c:v>
                </c:pt>
                <c:pt idx="179">
                  <c:v>45590</c:v>
                </c:pt>
                <c:pt idx="180">
                  <c:v>45591</c:v>
                </c:pt>
                <c:pt idx="181">
                  <c:v>45592</c:v>
                </c:pt>
                <c:pt idx="182">
                  <c:v>45593</c:v>
                </c:pt>
                <c:pt idx="183">
                  <c:v>45594</c:v>
                </c:pt>
                <c:pt idx="184">
                  <c:v>45595</c:v>
                </c:pt>
                <c:pt idx="185">
                  <c:v>45596</c:v>
                </c:pt>
                <c:pt idx="186">
                  <c:v>45597</c:v>
                </c:pt>
                <c:pt idx="187">
                  <c:v>45598</c:v>
                </c:pt>
                <c:pt idx="188">
                  <c:v>45599</c:v>
                </c:pt>
                <c:pt idx="189">
                  <c:v>45600</c:v>
                </c:pt>
                <c:pt idx="190">
                  <c:v>45601</c:v>
                </c:pt>
                <c:pt idx="191">
                  <c:v>45602</c:v>
                </c:pt>
                <c:pt idx="192">
                  <c:v>45603</c:v>
                </c:pt>
                <c:pt idx="193">
                  <c:v>45604</c:v>
                </c:pt>
                <c:pt idx="194">
                  <c:v>45605</c:v>
                </c:pt>
                <c:pt idx="195">
                  <c:v>45606</c:v>
                </c:pt>
                <c:pt idx="196">
                  <c:v>45607</c:v>
                </c:pt>
                <c:pt idx="197">
                  <c:v>45608</c:v>
                </c:pt>
                <c:pt idx="198">
                  <c:v>45609</c:v>
                </c:pt>
                <c:pt idx="199">
                  <c:v>45610</c:v>
                </c:pt>
                <c:pt idx="200">
                  <c:v>45611</c:v>
                </c:pt>
                <c:pt idx="201">
                  <c:v>45612</c:v>
                </c:pt>
                <c:pt idx="202">
                  <c:v>45613</c:v>
                </c:pt>
                <c:pt idx="203">
                  <c:v>45614</c:v>
                </c:pt>
                <c:pt idx="204">
                  <c:v>45615</c:v>
                </c:pt>
                <c:pt idx="205">
                  <c:v>45616</c:v>
                </c:pt>
                <c:pt idx="206">
                  <c:v>45617</c:v>
                </c:pt>
                <c:pt idx="207">
                  <c:v>45618</c:v>
                </c:pt>
                <c:pt idx="208">
                  <c:v>45619</c:v>
                </c:pt>
                <c:pt idx="209">
                  <c:v>45620</c:v>
                </c:pt>
                <c:pt idx="210">
                  <c:v>45621</c:v>
                </c:pt>
                <c:pt idx="211">
                  <c:v>45622</c:v>
                </c:pt>
                <c:pt idx="212">
                  <c:v>45623</c:v>
                </c:pt>
                <c:pt idx="213">
                  <c:v>45624</c:v>
                </c:pt>
                <c:pt idx="214">
                  <c:v>45625</c:v>
                </c:pt>
                <c:pt idx="215">
                  <c:v>45626</c:v>
                </c:pt>
                <c:pt idx="216">
                  <c:v>45627</c:v>
                </c:pt>
                <c:pt idx="217">
                  <c:v>45628</c:v>
                </c:pt>
                <c:pt idx="218">
                  <c:v>45629</c:v>
                </c:pt>
                <c:pt idx="219">
                  <c:v>45630</c:v>
                </c:pt>
                <c:pt idx="220">
                  <c:v>45631</c:v>
                </c:pt>
                <c:pt idx="221">
                  <c:v>45632</c:v>
                </c:pt>
                <c:pt idx="222">
                  <c:v>45633</c:v>
                </c:pt>
                <c:pt idx="223">
                  <c:v>45634</c:v>
                </c:pt>
                <c:pt idx="224">
                  <c:v>45635</c:v>
                </c:pt>
                <c:pt idx="225">
                  <c:v>45636</c:v>
                </c:pt>
                <c:pt idx="226">
                  <c:v>45637</c:v>
                </c:pt>
                <c:pt idx="227">
                  <c:v>45638</c:v>
                </c:pt>
                <c:pt idx="228">
                  <c:v>45639</c:v>
                </c:pt>
                <c:pt idx="229">
                  <c:v>45640</c:v>
                </c:pt>
                <c:pt idx="230">
                  <c:v>45641</c:v>
                </c:pt>
                <c:pt idx="231">
                  <c:v>45642</c:v>
                </c:pt>
                <c:pt idx="232">
                  <c:v>45643</c:v>
                </c:pt>
                <c:pt idx="233">
                  <c:v>45644</c:v>
                </c:pt>
                <c:pt idx="234">
                  <c:v>45645</c:v>
                </c:pt>
                <c:pt idx="235">
                  <c:v>45646</c:v>
                </c:pt>
                <c:pt idx="236">
                  <c:v>45647</c:v>
                </c:pt>
                <c:pt idx="237">
                  <c:v>45648</c:v>
                </c:pt>
                <c:pt idx="238">
                  <c:v>45649</c:v>
                </c:pt>
                <c:pt idx="239">
                  <c:v>45650</c:v>
                </c:pt>
                <c:pt idx="240">
                  <c:v>45651</c:v>
                </c:pt>
                <c:pt idx="241">
                  <c:v>45652</c:v>
                </c:pt>
                <c:pt idx="242">
                  <c:v>45653</c:v>
                </c:pt>
                <c:pt idx="243">
                  <c:v>45654</c:v>
                </c:pt>
                <c:pt idx="244">
                  <c:v>45655</c:v>
                </c:pt>
                <c:pt idx="245">
                  <c:v>45656</c:v>
                </c:pt>
                <c:pt idx="246">
                  <c:v>45657</c:v>
                </c:pt>
                <c:pt idx="247">
                  <c:v>45658</c:v>
                </c:pt>
                <c:pt idx="248">
                  <c:v>45659</c:v>
                </c:pt>
                <c:pt idx="249">
                  <c:v>45660</c:v>
                </c:pt>
                <c:pt idx="250">
                  <c:v>45661</c:v>
                </c:pt>
                <c:pt idx="251">
                  <c:v>45662</c:v>
                </c:pt>
                <c:pt idx="252">
                  <c:v>45663</c:v>
                </c:pt>
                <c:pt idx="253">
                  <c:v>45664</c:v>
                </c:pt>
                <c:pt idx="254">
                  <c:v>45665</c:v>
                </c:pt>
                <c:pt idx="255">
                  <c:v>45666</c:v>
                </c:pt>
                <c:pt idx="256">
                  <c:v>45667</c:v>
                </c:pt>
                <c:pt idx="257">
                  <c:v>45668</c:v>
                </c:pt>
                <c:pt idx="258">
                  <c:v>45669</c:v>
                </c:pt>
                <c:pt idx="259">
                  <c:v>45670</c:v>
                </c:pt>
                <c:pt idx="260">
                  <c:v>45671</c:v>
                </c:pt>
                <c:pt idx="261">
                  <c:v>45672</c:v>
                </c:pt>
                <c:pt idx="262">
                  <c:v>45673</c:v>
                </c:pt>
                <c:pt idx="263">
                  <c:v>45674</c:v>
                </c:pt>
                <c:pt idx="264">
                  <c:v>45675</c:v>
                </c:pt>
                <c:pt idx="265">
                  <c:v>45676</c:v>
                </c:pt>
                <c:pt idx="266">
                  <c:v>45677</c:v>
                </c:pt>
                <c:pt idx="267">
                  <c:v>45678</c:v>
                </c:pt>
                <c:pt idx="268">
                  <c:v>45679</c:v>
                </c:pt>
                <c:pt idx="269">
                  <c:v>45680</c:v>
                </c:pt>
                <c:pt idx="270">
                  <c:v>45681</c:v>
                </c:pt>
                <c:pt idx="271">
                  <c:v>45682</c:v>
                </c:pt>
                <c:pt idx="272">
                  <c:v>45683</c:v>
                </c:pt>
                <c:pt idx="273">
                  <c:v>45684</c:v>
                </c:pt>
                <c:pt idx="274">
                  <c:v>45685</c:v>
                </c:pt>
                <c:pt idx="275">
                  <c:v>45686</c:v>
                </c:pt>
                <c:pt idx="276">
                  <c:v>45687</c:v>
                </c:pt>
                <c:pt idx="277">
                  <c:v>45688</c:v>
                </c:pt>
                <c:pt idx="278">
                  <c:v>45689</c:v>
                </c:pt>
                <c:pt idx="279">
                  <c:v>45690</c:v>
                </c:pt>
                <c:pt idx="280">
                  <c:v>45691</c:v>
                </c:pt>
                <c:pt idx="281">
                  <c:v>45692</c:v>
                </c:pt>
                <c:pt idx="282">
                  <c:v>45693</c:v>
                </c:pt>
                <c:pt idx="283">
                  <c:v>45694</c:v>
                </c:pt>
                <c:pt idx="284">
                  <c:v>45695</c:v>
                </c:pt>
                <c:pt idx="285">
                  <c:v>45696</c:v>
                </c:pt>
                <c:pt idx="286">
                  <c:v>45697</c:v>
                </c:pt>
                <c:pt idx="287">
                  <c:v>45698</c:v>
                </c:pt>
                <c:pt idx="288">
                  <c:v>45699</c:v>
                </c:pt>
                <c:pt idx="289">
                  <c:v>45700</c:v>
                </c:pt>
                <c:pt idx="290">
                  <c:v>45701</c:v>
                </c:pt>
                <c:pt idx="291">
                  <c:v>45702</c:v>
                </c:pt>
                <c:pt idx="292">
                  <c:v>45703</c:v>
                </c:pt>
                <c:pt idx="293">
                  <c:v>45704</c:v>
                </c:pt>
                <c:pt idx="294">
                  <c:v>45705</c:v>
                </c:pt>
                <c:pt idx="295">
                  <c:v>45706</c:v>
                </c:pt>
                <c:pt idx="296">
                  <c:v>45707</c:v>
                </c:pt>
                <c:pt idx="297">
                  <c:v>45708</c:v>
                </c:pt>
                <c:pt idx="298">
                  <c:v>45709</c:v>
                </c:pt>
                <c:pt idx="299">
                  <c:v>45710</c:v>
                </c:pt>
                <c:pt idx="300">
                  <c:v>45711</c:v>
                </c:pt>
                <c:pt idx="301">
                  <c:v>45712</c:v>
                </c:pt>
                <c:pt idx="302">
                  <c:v>45713</c:v>
                </c:pt>
                <c:pt idx="303">
                  <c:v>45714</c:v>
                </c:pt>
                <c:pt idx="304">
                  <c:v>45715</c:v>
                </c:pt>
                <c:pt idx="305">
                  <c:v>45716</c:v>
                </c:pt>
                <c:pt idx="306">
                  <c:v>45717</c:v>
                </c:pt>
                <c:pt idx="307">
                  <c:v>45718</c:v>
                </c:pt>
                <c:pt idx="308">
                  <c:v>45719</c:v>
                </c:pt>
                <c:pt idx="309">
                  <c:v>45720</c:v>
                </c:pt>
                <c:pt idx="310">
                  <c:v>45721</c:v>
                </c:pt>
                <c:pt idx="311">
                  <c:v>45722</c:v>
                </c:pt>
                <c:pt idx="312">
                  <c:v>45723</c:v>
                </c:pt>
                <c:pt idx="313">
                  <c:v>45724</c:v>
                </c:pt>
                <c:pt idx="314">
                  <c:v>45725</c:v>
                </c:pt>
                <c:pt idx="315">
                  <c:v>45726</c:v>
                </c:pt>
                <c:pt idx="316">
                  <c:v>45727</c:v>
                </c:pt>
                <c:pt idx="317">
                  <c:v>45728</c:v>
                </c:pt>
                <c:pt idx="318">
                  <c:v>45729</c:v>
                </c:pt>
                <c:pt idx="319">
                  <c:v>45730</c:v>
                </c:pt>
                <c:pt idx="320">
                  <c:v>45731</c:v>
                </c:pt>
                <c:pt idx="321">
                  <c:v>45732</c:v>
                </c:pt>
                <c:pt idx="322">
                  <c:v>45733</c:v>
                </c:pt>
                <c:pt idx="323">
                  <c:v>45734</c:v>
                </c:pt>
                <c:pt idx="324">
                  <c:v>45735</c:v>
                </c:pt>
                <c:pt idx="325">
                  <c:v>45736</c:v>
                </c:pt>
                <c:pt idx="326">
                  <c:v>45737</c:v>
                </c:pt>
                <c:pt idx="327">
                  <c:v>45738</c:v>
                </c:pt>
                <c:pt idx="328">
                  <c:v>45739</c:v>
                </c:pt>
                <c:pt idx="329">
                  <c:v>45740</c:v>
                </c:pt>
                <c:pt idx="330">
                  <c:v>45741</c:v>
                </c:pt>
                <c:pt idx="331">
                  <c:v>45742</c:v>
                </c:pt>
                <c:pt idx="332">
                  <c:v>45743</c:v>
                </c:pt>
                <c:pt idx="333">
                  <c:v>45744</c:v>
                </c:pt>
                <c:pt idx="334">
                  <c:v>45745</c:v>
                </c:pt>
                <c:pt idx="335">
                  <c:v>45746</c:v>
                </c:pt>
                <c:pt idx="336">
                  <c:v>45747</c:v>
                </c:pt>
                <c:pt idx="337">
                  <c:v>45748</c:v>
                </c:pt>
                <c:pt idx="338">
                  <c:v>45749</c:v>
                </c:pt>
                <c:pt idx="339">
                  <c:v>45750</c:v>
                </c:pt>
                <c:pt idx="340">
                  <c:v>45751</c:v>
                </c:pt>
                <c:pt idx="341">
                  <c:v>45752</c:v>
                </c:pt>
                <c:pt idx="342">
                  <c:v>45753</c:v>
                </c:pt>
                <c:pt idx="343">
                  <c:v>45754</c:v>
                </c:pt>
                <c:pt idx="344">
                  <c:v>45755</c:v>
                </c:pt>
                <c:pt idx="345">
                  <c:v>45756</c:v>
                </c:pt>
                <c:pt idx="346">
                  <c:v>45757</c:v>
                </c:pt>
                <c:pt idx="347">
                  <c:v>45758</c:v>
                </c:pt>
                <c:pt idx="348">
                  <c:v>45759</c:v>
                </c:pt>
                <c:pt idx="349">
                  <c:v>45760</c:v>
                </c:pt>
                <c:pt idx="350">
                  <c:v>45761</c:v>
                </c:pt>
                <c:pt idx="351">
                  <c:v>45762</c:v>
                </c:pt>
                <c:pt idx="352">
                  <c:v>45763</c:v>
                </c:pt>
                <c:pt idx="353">
                  <c:v>45764</c:v>
                </c:pt>
                <c:pt idx="354">
                  <c:v>45765</c:v>
                </c:pt>
                <c:pt idx="355">
                  <c:v>45766</c:v>
                </c:pt>
                <c:pt idx="356">
                  <c:v>45767</c:v>
                </c:pt>
                <c:pt idx="357">
                  <c:v>45768</c:v>
                </c:pt>
                <c:pt idx="358">
                  <c:v>45769</c:v>
                </c:pt>
                <c:pt idx="359">
                  <c:v>45770</c:v>
                </c:pt>
                <c:pt idx="360">
                  <c:v>45771</c:v>
                </c:pt>
                <c:pt idx="361">
                  <c:v>45772</c:v>
                </c:pt>
                <c:pt idx="362">
                  <c:v>45773</c:v>
                </c:pt>
                <c:pt idx="363">
                  <c:v>45774</c:v>
                </c:pt>
                <c:pt idx="364">
                  <c:v>45775</c:v>
                </c:pt>
                <c:pt idx="365">
                  <c:v>45776</c:v>
                </c:pt>
                <c:pt idx="366">
                  <c:v>45777</c:v>
                </c:pt>
                <c:pt idx="367">
                  <c:v>45778</c:v>
                </c:pt>
                <c:pt idx="368">
                  <c:v>45779</c:v>
                </c:pt>
                <c:pt idx="369">
                  <c:v>45780</c:v>
                </c:pt>
                <c:pt idx="370">
                  <c:v>45781</c:v>
                </c:pt>
              </c:numCache>
            </c:numRef>
          </c:cat>
          <c:val>
            <c:numRef>
              <c:f>'PMC Foster-Load'!$F$82:$F$453</c:f>
              <c:numCache>
                <c:formatCode>0</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C852-4BB8-B94F-1D97A1BE9BF0}"/>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Foster-Load'!$D$82:$D$452</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C852-4BB8-B94F-1D97A1BE9BF0}"/>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Foster-Load'!$G$82:$G$452</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19B4-43C9-8D85-C276D13A1A6F}"/>
            </c:ext>
          </c:extLst>
        </c:ser>
        <c:dLbls>
          <c:showLegendKey val="0"/>
          <c:showVal val="0"/>
          <c:showCatName val="0"/>
          <c:showSerName val="0"/>
          <c:showPercent val="0"/>
          <c:showBubbleSize val="0"/>
        </c:dLbls>
        <c:marker val="1"/>
        <c:smooth val="0"/>
        <c:axId val="701149416"/>
        <c:axId val="70114318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70114318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701149416"/>
        <c:crosses val="max"/>
        <c:crossBetween val="between"/>
        <c:majorUnit val="20"/>
      </c:valAx>
      <c:catAx>
        <c:axId val="701149416"/>
        <c:scaling>
          <c:orientation val="minMax"/>
        </c:scaling>
        <c:delete val="1"/>
        <c:axPos val="b"/>
        <c:majorTickMark val="out"/>
        <c:minorTickMark val="none"/>
        <c:tickLblPos val="nextTo"/>
        <c:crossAx val="701143184"/>
        <c:crosses val="autoZero"/>
        <c:auto val="1"/>
        <c:lblAlgn val="ctr"/>
        <c:lblOffset val="100"/>
        <c:noMultiLvlLbl val="0"/>
      </c:catAx>
      <c:spPr>
        <a:noFill/>
        <a:ln w="25400">
          <a:noFill/>
        </a:ln>
      </c:spPr>
    </c:plotArea>
    <c:legend>
      <c:legendPos val="r"/>
      <c:layout>
        <c:manualLayout>
          <c:xMode val="edge"/>
          <c:yMode val="edge"/>
          <c:x val="0.18411828055967719"/>
          <c:y val="2.9476223706002953E-2"/>
          <c:w val="0.65326471519969453"/>
          <c:h val="0.11528747510260838"/>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E394-4A37-B095-71D69A04C98D}"/>
              </c:ext>
            </c:extLst>
          </c:dPt>
          <c:dPt>
            <c:idx val="1"/>
            <c:bubble3D val="0"/>
            <c:spPr>
              <a:solidFill>
                <a:schemeClr val="accent2">
                  <a:lumMod val="20000"/>
                  <a:lumOff val="80000"/>
                </a:schemeClr>
              </a:solidFill>
            </c:spPr>
            <c:extLst>
              <c:ext xmlns:c16="http://schemas.microsoft.com/office/drawing/2014/chart" uri="{C3380CC4-5D6E-409C-BE32-E72D297353CC}">
                <c16:uniqueId val="{00000003-E394-4A37-B095-71D69A04C98D}"/>
              </c:ext>
            </c:extLst>
          </c:dPt>
          <c:dPt>
            <c:idx val="2"/>
            <c:bubble3D val="0"/>
            <c:spPr>
              <a:solidFill>
                <a:schemeClr val="accent1">
                  <a:lumMod val="60000"/>
                  <a:lumOff val="40000"/>
                </a:schemeClr>
              </a:solidFill>
            </c:spPr>
            <c:extLst>
              <c:ext xmlns:c16="http://schemas.microsoft.com/office/drawing/2014/chart" uri="{C3380CC4-5D6E-409C-BE32-E72D297353CC}">
                <c16:uniqueId val="{00000005-E394-4A37-B095-71D69A04C98D}"/>
              </c:ext>
            </c:extLst>
          </c:dPt>
          <c:dPt>
            <c:idx val="3"/>
            <c:bubble3D val="0"/>
            <c:spPr>
              <a:solidFill>
                <a:schemeClr val="accent1">
                  <a:lumMod val="40000"/>
                  <a:lumOff val="60000"/>
                </a:schemeClr>
              </a:solidFill>
            </c:spPr>
            <c:extLst>
              <c:ext xmlns:c16="http://schemas.microsoft.com/office/drawing/2014/chart" uri="{C3380CC4-5D6E-409C-BE32-E72D297353CC}">
                <c16:uniqueId val="{00000007-E394-4A37-B095-71D69A04C98D}"/>
              </c:ext>
            </c:extLst>
          </c:dPt>
          <c:dPt>
            <c:idx val="4"/>
            <c:bubble3D val="0"/>
            <c:spPr>
              <a:solidFill>
                <a:schemeClr val="accent3">
                  <a:lumMod val="60000"/>
                  <a:lumOff val="40000"/>
                </a:schemeClr>
              </a:solidFill>
            </c:spPr>
            <c:extLst>
              <c:ext xmlns:c16="http://schemas.microsoft.com/office/drawing/2014/chart" uri="{C3380CC4-5D6E-409C-BE32-E72D297353CC}">
                <c16:uniqueId val="{00000009-E394-4A37-B095-71D69A04C98D}"/>
              </c:ext>
            </c:extLst>
          </c:dPt>
          <c:dPt>
            <c:idx val="5"/>
            <c:bubble3D val="0"/>
            <c:spPr>
              <a:solidFill>
                <a:schemeClr val="accent3">
                  <a:lumMod val="20000"/>
                  <a:lumOff val="80000"/>
                </a:schemeClr>
              </a:solidFill>
            </c:spPr>
            <c:extLst>
              <c:ext xmlns:c16="http://schemas.microsoft.com/office/drawing/2014/chart" uri="{C3380CC4-5D6E-409C-BE32-E72D297353CC}">
                <c16:uniqueId val="{0000000B-E394-4A37-B095-71D69A04C98D}"/>
              </c:ext>
            </c:extLst>
          </c:dPt>
          <c:dPt>
            <c:idx val="6"/>
            <c:bubble3D val="0"/>
            <c:spPr>
              <a:solidFill>
                <a:srgbClr val="FFFF99"/>
              </a:solidFill>
            </c:spPr>
            <c:extLst>
              <c:ext xmlns:c16="http://schemas.microsoft.com/office/drawing/2014/chart" uri="{C3380CC4-5D6E-409C-BE32-E72D297353CC}">
                <c16:uniqueId val="{0000000D-E394-4A37-B095-71D69A04C98D}"/>
              </c:ext>
            </c:extLst>
          </c:dPt>
          <c:dPt>
            <c:idx val="7"/>
            <c:bubble3D val="0"/>
            <c:spPr>
              <a:solidFill>
                <a:schemeClr val="accent2">
                  <a:lumMod val="20000"/>
                  <a:lumOff val="80000"/>
                </a:schemeClr>
              </a:solidFill>
            </c:spPr>
            <c:extLst>
              <c:ext xmlns:c16="http://schemas.microsoft.com/office/drawing/2014/chart" uri="{C3380CC4-5D6E-409C-BE32-E72D297353CC}">
                <c16:uniqueId val="{0000000F-E394-4A37-B095-71D69A04C98D}"/>
              </c:ext>
            </c:extLst>
          </c:dPt>
          <c:dPt>
            <c:idx val="8"/>
            <c:bubble3D val="0"/>
            <c:spPr>
              <a:solidFill>
                <a:schemeClr val="bg2">
                  <a:lumMod val="75000"/>
                </a:schemeClr>
              </a:solidFill>
            </c:spPr>
            <c:extLst>
              <c:ext xmlns:c16="http://schemas.microsoft.com/office/drawing/2014/chart" uri="{C3380CC4-5D6E-409C-BE32-E72D297353CC}">
                <c16:uniqueId val="{00000011-E394-4A37-B095-71D69A04C98D}"/>
              </c:ext>
            </c:extLst>
          </c:dPt>
          <c:dPt>
            <c:idx val="9"/>
            <c:bubble3D val="0"/>
            <c:spPr>
              <a:solidFill>
                <a:schemeClr val="bg2">
                  <a:lumMod val="90000"/>
                </a:schemeClr>
              </a:solidFill>
            </c:spPr>
            <c:extLst>
              <c:ext xmlns:c16="http://schemas.microsoft.com/office/drawing/2014/chart" uri="{C3380CC4-5D6E-409C-BE32-E72D297353CC}">
                <c16:uniqueId val="{00000013-E394-4A37-B095-71D69A04C98D}"/>
              </c:ext>
            </c:extLst>
          </c:dPt>
          <c:dPt>
            <c:idx val="10"/>
            <c:bubble3D val="0"/>
            <c:spPr>
              <a:solidFill>
                <a:srgbClr val="F9EE13"/>
              </a:solidFill>
            </c:spPr>
            <c:extLst>
              <c:ext xmlns:c16="http://schemas.microsoft.com/office/drawing/2014/chart" uri="{C3380CC4-5D6E-409C-BE32-E72D297353CC}">
                <c16:uniqueId val="{00000015-E394-4A37-B095-71D69A04C98D}"/>
              </c:ext>
            </c:extLst>
          </c:dPt>
          <c:dPt>
            <c:idx val="11"/>
            <c:bubble3D val="0"/>
            <c:spPr>
              <a:solidFill>
                <a:srgbClr val="FFFF99"/>
              </a:solidFill>
            </c:spPr>
            <c:extLst>
              <c:ext xmlns:c16="http://schemas.microsoft.com/office/drawing/2014/chart" uri="{C3380CC4-5D6E-409C-BE32-E72D297353CC}">
                <c16:uniqueId val="{00000017-E394-4A37-B095-71D69A04C98D}"/>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Jahr'!$H$13:$H$19</c:f>
              <c:strCache>
                <c:ptCount val="7"/>
                <c:pt idx="0">
                  <c:v>Ski KL</c:v>
                </c:pt>
                <c:pt idx="1">
                  <c:v>Ski SK</c:v>
                </c:pt>
                <c:pt idx="2">
                  <c:v>Rollski KL</c:v>
                </c:pt>
                <c:pt idx="3">
                  <c:v>Rollski SK</c:v>
                </c:pt>
                <c:pt idx="4">
                  <c:v>Imitationen</c:v>
                </c:pt>
                <c:pt idx="5">
                  <c:v>Fuss</c:v>
                </c:pt>
                <c:pt idx="6">
                  <c:v>Velo</c:v>
                </c:pt>
              </c:strCache>
            </c:strRef>
          </c:cat>
          <c:val>
            <c:numRef>
              <c:f>'Grafiken Jahr'!$I$13:$I$19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E394-4A37-B095-71D69A04C98D}"/>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a:defRPr sz="1000">
                <a:latin typeface="Arial" panose="020B0604020202020204" pitchFamily="34" charset="0"/>
                <a:cs typeface="Arial" panose="020B0604020202020204" pitchFamily="34" charset="0"/>
              </a:defRPr>
            </a:pPr>
            <a:endParaRPr lang="de-DE"/>
          </a:p>
        </c:txPr>
      </c:legendEntry>
      <c:legendEntry>
        <c:idx val="1"/>
        <c:txPr>
          <a:bodyPr/>
          <a:lstStyle/>
          <a:p>
            <a:pPr>
              <a:defRPr sz="1000">
                <a:latin typeface="Arial" panose="020B0604020202020204" pitchFamily="34" charset="0"/>
                <a:cs typeface="Arial" panose="020B0604020202020204" pitchFamily="34" charset="0"/>
              </a:defRPr>
            </a:pPr>
            <a:endParaRPr lang="de-DE"/>
          </a:p>
        </c:txPr>
      </c:legendEntry>
      <c:legendEntry>
        <c:idx val="2"/>
        <c:txPr>
          <a:bodyPr/>
          <a:lstStyle/>
          <a:p>
            <a:pPr>
              <a:defRPr sz="1000">
                <a:latin typeface="Arial" panose="020B0604020202020204" pitchFamily="34" charset="0"/>
                <a:cs typeface="Arial" panose="020B0604020202020204" pitchFamily="34" charset="0"/>
              </a:defRPr>
            </a:pPr>
            <a:endParaRPr lang="de-DE"/>
          </a:p>
        </c:txPr>
      </c:legendEntry>
      <c:legendEntry>
        <c:idx val="3"/>
        <c:txPr>
          <a:bodyPr/>
          <a:lstStyle/>
          <a:p>
            <a:pPr>
              <a:defRPr sz="1000">
                <a:latin typeface="Arial" panose="020B0604020202020204" pitchFamily="34" charset="0"/>
                <a:cs typeface="Arial" panose="020B0604020202020204" pitchFamily="34" charset="0"/>
              </a:defRPr>
            </a:pPr>
            <a:endParaRPr lang="de-DE"/>
          </a:p>
        </c:txPr>
      </c:legendEntry>
      <c:legendEntry>
        <c:idx val="4"/>
        <c:txPr>
          <a:bodyPr/>
          <a:lstStyle/>
          <a:p>
            <a:pPr>
              <a:defRPr sz="1000">
                <a:latin typeface="Arial" panose="020B0604020202020204" pitchFamily="34" charset="0"/>
                <a:cs typeface="Arial" panose="020B0604020202020204" pitchFamily="34" charset="0"/>
              </a:defRPr>
            </a:pPr>
            <a:endParaRPr lang="de-DE"/>
          </a:p>
        </c:txPr>
      </c:legendEntry>
      <c:legendEntry>
        <c:idx val="5"/>
        <c:txPr>
          <a:bodyPr/>
          <a:lstStyle/>
          <a:p>
            <a:pPr>
              <a:defRPr sz="1000">
                <a:latin typeface="Arial" panose="020B0604020202020204" pitchFamily="34" charset="0"/>
                <a:cs typeface="Arial" panose="020B0604020202020204" pitchFamily="34" charset="0"/>
              </a:defRPr>
            </a:pPr>
            <a:endParaRPr lang="de-DE"/>
          </a:p>
        </c:txPr>
      </c:legendEntry>
      <c:legendEntry>
        <c:idx val="6"/>
        <c:txPr>
          <a:bodyPr/>
          <a:lstStyle/>
          <a:p>
            <a:pPr>
              <a:defRPr sz="1000">
                <a:latin typeface="Arial" panose="020B0604020202020204" pitchFamily="34" charset="0"/>
                <a:cs typeface="Arial" panose="020B0604020202020204" pitchFamily="34" charset="0"/>
              </a:defRPr>
            </a:pPr>
            <a:endParaRPr lang="de-DE"/>
          </a:p>
        </c:txPr>
      </c:legendEntry>
      <c:layout>
        <c:manualLayout>
          <c:xMode val="edge"/>
          <c:yMode val="edge"/>
          <c:x val="0.60636825066127398"/>
          <c:y val="0.118067220764071"/>
          <c:w val="0.25596413288805803"/>
          <c:h val="0.68748833479148397"/>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4791783279041E-2"/>
          <c:y val="7.9588230818973718E-2"/>
          <c:w val="0.87067266549759115"/>
          <c:h val="0.77582517004404561"/>
        </c:manualLayout>
      </c:layout>
      <c:areaChart>
        <c:grouping val="standard"/>
        <c:varyColors val="0"/>
        <c:ser>
          <c:idx val="2"/>
          <c:order val="2"/>
          <c:tx>
            <c:v>Fitness</c:v>
          </c:tx>
          <c:spPr>
            <a:solidFill>
              <a:srgbClr val="00B050">
                <a:alpha val="20000"/>
              </a:srgbClr>
            </a:solidFill>
            <a:ln w="15875">
              <a:solidFill>
                <a:srgbClr val="00B050"/>
              </a:solidFill>
            </a:ln>
            <a:effectLst/>
          </c:spPr>
          <c:val>
            <c:numRef>
              <c:f>'PMC fixe RPE'!$W$88:$W$458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extLst>
            <c:ext xmlns:c16="http://schemas.microsoft.com/office/drawing/2014/chart" uri="{C3380CC4-5D6E-409C-BE32-E72D297353CC}">
              <c16:uniqueId val="{00000000-B72D-4E72-80B3-16703DD25701}"/>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fixe RPE'!$C$88:$C$458</c:f>
              <c:numCache>
                <c:formatCode>m/d/yyyy</c:formatCode>
                <c:ptCount val="371"/>
                <c:pt idx="0">
                  <c:v>45411</c:v>
                </c:pt>
                <c:pt idx="1">
                  <c:v>45412</c:v>
                </c:pt>
                <c:pt idx="2">
                  <c:v>45413</c:v>
                </c:pt>
                <c:pt idx="3">
                  <c:v>45414</c:v>
                </c:pt>
                <c:pt idx="4">
                  <c:v>45415</c:v>
                </c:pt>
                <c:pt idx="5">
                  <c:v>45416</c:v>
                </c:pt>
                <c:pt idx="6">
                  <c:v>45417</c:v>
                </c:pt>
                <c:pt idx="7">
                  <c:v>45418</c:v>
                </c:pt>
                <c:pt idx="8">
                  <c:v>45419</c:v>
                </c:pt>
                <c:pt idx="9">
                  <c:v>45420</c:v>
                </c:pt>
                <c:pt idx="10">
                  <c:v>45421</c:v>
                </c:pt>
                <c:pt idx="11">
                  <c:v>45422</c:v>
                </c:pt>
                <c:pt idx="12">
                  <c:v>45423</c:v>
                </c:pt>
                <c:pt idx="13">
                  <c:v>45424</c:v>
                </c:pt>
                <c:pt idx="14">
                  <c:v>45425</c:v>
                </c:pt>
                <c:pt idx="15">
                  <c:v>45426</c:v>
                </c:pt>
                <c:pt idx="16">
                  <c:v>45427</c:v>
                </c:pt>
                <c:pt idx="17">
                  <c:v>45428</c:v>
                </c:pt>
                <c:pt idx="18">
                  <c:v>45429</c:v>
                </c:pt>
                <c:pt idx="19">
                  <c:v>45430</c:v>
                </c:pt>
                <c:pt idx="20">
                  <c:v>45431</c:v>
                </c:pt>
                <c:pt idx="21">
                  <c:v>45432</c:v>
                </c:pt>
                <c:pt idx="22">
                  <c:v>45433</c:v>
                </c:pt>
                <c:pt idx="23">
                  <c:v>45434</c:v>
                </c:pt>
                <c:pt idx="24">
                  <c:v>45435</c:v>
                </c:pt>
                <c:pt idx="25">
                  <c:v>45436</c:v>
                </c:pt>
                <c:pt idx="26">
                  <c:v>45437</c:v>
                </c:pt>
                <c:pt idx="27">
                  <c:v>45438</c:v>
                </c:pt>
                <c:pt idx="28">
                  <c:v>45439</c:v>
                </c:pt>
                <c:pt idx="29">
                  <c:v>45440</c:v>
                </c:pt>
                <c:pt idx="30">
                  <c:v>45441</c:v>
                </c:pt>
                <c:pt idx="31">
                  <c:v>45442</c:v>
                </c:pt>
                <c:pt idx="32">
                  <c:v>45443</c:v>
                </c:pt>
                <c:pt idx="33">
                  <c:v>45444</c:v>
                </c:pt>
                <c:pt idx="34">
                  <c:v>45445</c:v>
                </c:pt>
                <c:pt idx="35">
                  <c:v>45446</c:v>
                </c:pt>
                <c:pt idx="36">
                  <c:v>45447</c:v>
                </c:pt>
                <c:pt idx="37">
                  <c:v>45448</c:v>
                </c:pt>
                <c:pt idx="38">
                  <c:v>45449</c:v>
                </c:pt>
                <c:pt idx="39">
                  <c:v>45450</c:v>
                </c:pt>
                <c:pt idx="40">
                  <c:v>45451</c:v>
                </c:pt>
                <c:pt idx="41">
                  <c:v>45452</c:v>
                </c:pt>
                <c:pt idx="42">
                  <c:v>45453</c:v>
                </c:pt>
                <c:pt idx="43">
                  <c:v>45454</c:v>
                </c:pt>
                <c:pt idx="44">
                  <c:v>45455</c:v>
                </c:pt>
                <c:pt idx="45">
                  <c:v>45456</c:v>
                </c:pt>
                <c:pt idx="46">
                  <c:v>45457</c:v>
                </c:pt>
                <c:pt idx="47">
                  <c:v>45458</c:v>
                </c:pt>
                <c:pt idx="48">
                  <c:v>45459</c:v>
                </c:pt>
                <c:pt idx="49">
                  <c:v>45460</c:v>
                </c:pt>
                <c:pt idx="50">
                  <c:v>45461</c:v>
                </c:pt>
                <c:pt idx="51">
                  <c:v>45462</c:v>
                </c:pt>
                <c:pt idx="52">
                  <c:v>45463</c:v>
                </c:pt>
                <c:pt idx="53">
                  <c:v>45464</c:v>
                </c:pt>
                <c:pt idx="54">
                  <c:v>45465</c:v>
                </c:pt>
                <c:pt idx="55">
                  <c:v>45466</c:v>
                </c:pt>
                <c:pt idx="56">
                  <c:v>45467</c:v>
                </c:pt>
                <c:pt idx="57">
                  <c:v>45468</c:v>
                </c:pt>
                <c:pt idx="58">
                  <c:v>45469</c:v>
                </c:pt>
                <c:pt idx="59">
                  <c:v>45470</c:v>
                </c:pt>
                <c:pt idx="60">
                  <c:v>45471</c:v>
                </c:pt>
                <c:pt idx="61">
                  <c:v>45472</c:v>
                </c:pt>
                <c:pt idx="62">
                  <c:v>45473</c:v>
                </c:pt>
                <c:pt idx="63">
                  <c:v>45474</c:v>
                </c:pt>
                <c:pt idx="64">
                  <c:v>45475</c:v>
                </c:pt>
                <c:pt idx="65">
                  <c:v>45476</c:v>
                </c:pt>
                <c:pt idx="66">
                  <c:v>45477</c:v>
                </c:pt>
                <c:pt idx="67">
                  <c:v>45478</c:v>
                </c:pt>
                <c:pt idx="68">
                  <c:v>45479</c:v>
                </c:pt>
                <c:pt idx="69">
                  <c:v>45480</c:v>
                </c:pt>
                <c:pt idx="70">
                  <c:v>45481</c:v>
                </c:pt>
                <c:pt idx="71">
                  <c:v>45482</c:v>
                </c:pt>
                <c:pt idx="72">
                  <c:v>45483</c:v>
                </c:pt>
                <c:pt idx="73">
                  <c:v>45484</c:v>
                </c:pt>
                <c:pt idx="74">
                  <c:v>45485</c:v>
                </c:pt>
                <c:pt idx="75">
                  <c:v>45486</c:v>
                </c:pt>
                <c:pt idx="76">
                  <c:v>45487</c:v>
                </c:pt>
                <c:pt idx="77">
                  <c:v>45488</c:v>
                </c:pt>
                <c:pt idx="78">
                  <c:v>45489</c:v>
                </c:pt>
                <c:pt idx="79">
                  <c:v>45490</c:v>
                </c:pt>
                <c:pt idx="80">
                  <c:v>45491</c:v>
                </c:pt>
                <c:pt idx="81">
                  <c:v>45492</c:v>
                </c:pt>
                <c:pt idx="82">
                  <c:v>45493</c:v>
                </c:pt>
                <c:pt idx="83">
                  <c:v>45494</c:v>
                </c:pt>
                <c:pt idx="84">
                  <c:v>45495</c:v>
                </c:pt>
                <c:pt idx="85">
                  <c:v>45496</c:v>
                </c:pt>
                <c:pt idx="86">
                  <c:v>45497</c:v>
                </c:pt>
                <c:pt idx="87">
                  <c:v>45498</c:v>
                </c:pt>
                <c:pt idx="88">
                  <c:v>45499</c:v>
                </c:pt>
                <c:pt idx="89">
                  <c:v>45500</c:v>
                </c:pt>
                <c:pt idx="90">
                  <c:v>45501</c:v>
                </c:pt>
                <c:pt idx="91">
                  <c:v>45502</c:v>
                </c:pt>
                <c:pt idx="92">
                  <c:v>45503</c:v>
                </c:pt>
                <c:pt idx="93">
                  <c:v>45504</c:v>
                </c:pt>
                <c:pt idx="94">
                  <c:v>45505</c:v>
                </c:pt>
                <c:pt idx="95">
                  <c:v>45506</c:v>
                </c:pt>
                <c:pt idx="96">
                  <c:v>45507</c:v>
                </c:pt>
                <c:pt idx="97">
                  <c:v>45508</c:v>
                </c:pt>
                <c:pt idx="98">
                  <c:v>45509</c:v>
                </c:pt>
                <c:pt idx="99">
                  <c:v>45510</c:v>
                </c:pt>
                <c:pt idx="100">
                  <c:v>45511</c:v>
                </c:pt>
                <c:pt idx="101">
                  <c:v>45512</c:v>
                </c:pt>
                <c:pt idx="102">
                  <c:v>45513</c:v>
                </c:pt>
                <c:pt idx="103">
                  <c:v>45514</c:v>
                </c:pt>
                <c:pt idx="104">
                  <c:v>45515</c:v>
                </c:pt>
                <c:pt idx="105">
                  <c:v>45516</c:v>
                </c:pt>
                <c:pt idx="106">
                  <c:v>45517</c:v>
                </c:pt>
                <c:pt idx="107">
                  <c:v>45518</c:v>
                </c:pt>
                <c:pt idx="108">
                  <c:v>45519</c:v>
                </c:pt>
                <c:pt idx="109">
                  <c:v>45520</c:v>
                </c:pt>
                <c:pt idx="110">
                  <c:v>45521</c:v>
                </c:pt>
                <c:pt idx="111">
                  <c:v>45522</c:v>
                </c:pt>
                <c:pt idx="112">
                  <c:v>45523</c:v>
                </c:pt>
                <c:pt idx="113">
                  <c:v>45524</c:v>
                </c:pt>
                <c:pt idx="114">
                  <c:v>45525</c:v>
                </c:pt>
                <c:pt idx="115">
                  <c:v>45526</c:v>
                </c:pt>
                <c:pt idx="116">
                  <c:v>45527</c:v>
                </c:pt>
                <c:pt idx="117">
                  <c:v>45528</c:v>
                </c:pt>
                <c:pt idx="118">
                  <c:v>45529</c:v>
                </c:pt>
                <c:pt idx="119">
                  <c:v>45530</c:v>
                </c:pt>
                <c:pt idx="120">
                  <c:v>45531</c:v>
                </c:pt>
                <c:pt idx="121">
                  <c:v>45532</c:v>
                </c:pt>
                <c:pt idx="122">
                  <c:v>45533</c:v>
                </c:pt>
                <c:pt idx="123">
                  <c:v>45534</c:v>
                </c:pt>
                <c:pt idx="124">
                  <c:v>45535</c:v>
                </c:pt>
                <c:pt idx="125">
                  <c:v>45536</c:v>
                </c:pt>
                <c:pt idx="126">
                  <c:v>45537</c:v>
                </c:pt>
                <c:pt idx="127">
                  <c:v>45538</c:v>
                </c:pt>
                <c:pt idx="128">
                  <c:v>45539</c:v>
                </c:pt>
                <c:pt idx="129">
                  <c:v>45540</c:v>
                </c:pt>
                <c:pt idx="130">
                  <c:v>45541</c:v>
                </c:pt>
                <c:pt idx="131">
                  <c:v>45542</c:v>
                </c:pt>
                <c:pt idx="132">
                  <c:v>45543</c:v>
                </c:pt>
                <c:pt idx="133">
                  <c:v>45544</c:v>
                </c:pt>
                <c:pt idx="134">
                  <c:v>45545</c:v>
                </c:pt>
                <c:pt idx="135">
                  <c:v>45546</c:v>
                </c:pt>
                <c:pt idx="136">
                  <c:v>45547</c:v>
                </c:pt>
                <c:pt idx="137">
                  <c:v>45548</c:v>
                </c:pt>
                <c:pt idx="138">
                  <c:v>45549</c:v>
                </c:pt>
                <c:pt idx="139">
                  <c:v>45550</c:v>
                </c:pt>
                <c:pt idx="140">
                  <c:v>45551</c:v>
                </c:pt>
                <c:pt idx="141">
                  <c:v>45552</c:v>
                </c:pt>
                <c:pt idx="142">
                  <c:v>45553</c:v>
                </c:pt>
                <c:pt idx="143">
                  <c:v>45554</c:v>
                </c:pt>
                <c:pt idx="144">
                  <c:v>45555</c:v>
                </c:pt>
                <c:pt idx="145">
                  <c:v>45556</c:v>
                </c:pt>
                <c:pt idx="146">
                  <c:v>45557</c:v>
                </c:pt>
                <c:pt idx="147">
                  <c:v>45558</c:v>
                </c:pt>
                <c:pt idx="148">
                  <c:v>45559</c:v>
                </c:pt>
                <c:pt idx="149">
                  <c:v>45560</c:v>
                </c:pt>
                <c:pt idx="150">
                  <c:v>45561</c:v>
                </c:pt>
                <c:pt idx="151">
                  <c:v>45562</c:v>
                </c:pt>
                <c:pt idx="152">
                  <c:v>45563</c:v>
                </c:pt>
                <c:pt idx="153">
                  <c:v>45564</c:v>
                </c:pt>
                <c:pt idx="154">
                  <c:v>45565</c:v>
                </c:pt>
                <c:pt idx="155">
                  <c:v>45566</c:v>
                </c:pt>
                <c:pt idx="156">
                  <c:v>45567</c:v>
                </c:pt>
                <c:pt idx="157">
                  <c:v>45568</c:v>
                </c:pt>
                <c:pt idx="158">
                  <c:v>45569</c:v>
                </c:pt>
                <c:pt idx="159">
                  <c:v>45570</c:v>
                </c:pt>
                <c:pt idx="160">
                  <c:v>45571</c:v>
                </c:pt>
                <c:pt idx="161">
                  <c:v>45572</c:v>
                </c:pt>
                <c:pt idx="162">
                  <c:v>45573</c:v>
                </c:pt>
                <c:pt idx="163">
                  <c:v>45574</c:v>
                </c:pt>
                <c:pt idx="164">
                  <c:v>45575</c:v>
                </c:pt>
                <c:pt idx="165">
                  <c:v>45576</c:v>
                </c:pt>
                <c:pt idx="166">
                  <c:v>45577</c:v>
                </c:pt>
                <c:pt idx="167">
                  <c:v>45578</c:v>
                </c:pt>
                <c:pt idx="168">
                  <c:v>45579</c:v>
                </c:pt>
                <c:pt idx="169">
                  <c:v>45580</c:v>
                </c:pt>
                <c:pt idx="170">
                  <c:v>45581</c:v>
                </c:pt>
                <c:pt idx="171">
                  <c:v>45582</c:v>
                </c:pt>
                <c:pt idx="172">
                  <c:v>45583</c:v>
                </c:pt>
                <c:pt idx="173">
                  <c:v>45584</c:v>
                </c:pt>
                <c:pt idx="174">
                  <c:v>45585</c:v>
                </c:pt>
                <c:pt idx="175">
                  <c:v>45586</c:v>
                </c:pt>
                <c:pt idx="176">
                  <c:v>45587</c:v>
                </c:pt>
                <c:pt idx="177">
                  <c:v>45588</c:v>
                </c:pt>
                <c:pt idx="178">
                  <c:v>45589</c:v>
                </c:pt>
                <c:pt idx="179">
                  <c:v>45590</c:v>
                </c:pt>
                <c:pt idx="180">
                  <c:v>45591</c:v>
                </c:pt>
                <c:pt idx="181">
                  <c:v>45592</c:v>
                </c:pt>
                <c:pt idx="182">
                  <c:v>45593</c:v>
                </c:pt>
                <c:pt idx="183">
                  <c:v>45594</c:v>
                </c:pt>
                <c:pt idx="184">
                  <c:v>45595</c:v>
                </c:pt>
                <c:pt idx="185">
                  <c:v>45596</c:v>
                </c:pt>
                <c:pt idx="186">
                  <c:v>45597</c:v>
                </c:pt>
                <c:pt idx="187">
                  <c:v>45598</c:v>
                </c:pt>
                <c:pt idx="188">
                  <c:v>45599</c:v>
                </c:pt>
                <c:pt idx="189">
                  <c:v>45600</c:v>
                </c:pt>
                <c:pt idx="190">
                  <c:v>45601</c:v>
                </c:pt>
                <c:pt idx="191">
                  <c:v>45602</c:v>
                </c:pt>
                <c:pt idx="192">
                  <c:v>45603</c:v>
                </c:pt>
                <c:pt idx="193">
                  <c:v>45604</c:v>
                </c:pt>
                <c:pt idx="194">
                  <c:v>45605</c:v>
                </c:pt>
                <c:pt idx="195">
                  <c:v>45606</c:v>
                </c:pt>
                <c:pt idx="196">
                  <c:v>45607</c:v>
                </c:pt>
                <c:pt idx="197">
                  <c:v>45608</c:v>
                </c:pt>
                <c:pt idx="198">
                  <c:v>45609</c:v>
                </c:pt>
                <c:pt idx="199">
                  <c:v>45610</c:v>
                </c:pt>
                <c:pt idx="200">
                  <c:v>45611</c:v>
                </c:pt>
                <c:pt idx="201">
                  <c:v>45612</c:v>
                </c:pt>
                <c:pt idx="202">
                  <c:v>45613</c:v>
                </c:pt>
                <c:pt idx="203">
                  <c:v>45614</c:v>
                </c:pt>
                <c:pt idx="204">
                  <c:v>45615</c:v>
                </c:pt>
                <c:pt idx="205">
                  <c:v>45616</c:v>
                </c:pt>
                <c:pt idx="206">
                  <c:v>45617</c:v>
                </c:pt>
                <c:pt idx="207">
                  <c:v>45618</c:v>
                </c:pt>
                <c:pt idx="208">
                  <c:v>45619</c:v>
                </c:pt>
                <c:pt idx="209">
                  <c:v>45620</c:v>
                </c:pt>
                <c:pt idx="210">
                  <c:v>45621</c:v>
                </c:pt>
                <c:pt idx="211">
                  <c:v>45622</c:v>
                </c:pt>
                <c:pt idx="212">
                  <c:v>45623</c:v>
                </c:pt>
                <c:pt idx="213">
                  <c:v>45624</c:v>
                </c:pt>
                <c:pt idx="214">
                  <c:v>45625</c:v>
                </c:pt>
                <c:pt idx="215">
                  <c:v>45626</c:v>
                </c:pt>
                <c:pt idx="216">
                  <c:v>45627</c:v>
                </c:pt>
                <c:pt idx="217">
                  <c:v>45628</c:v>
                </c:pt>
                <c:pt idx="218">
                  <c:v>45629</c:v>
                </c:pt>
                <c:pt idx="219">
                  <c:v>45630</c:v>
                </c:pt>
                <c:pt idx="220">
                  <c:v>45631</c:v>
                </c:pt>
                <c:pt idx="221">
                  <c:v>45632</c:v>
                </c:pt>
                <c:pt idx="222">
                  <c:v>45633</c:v>
                </c:pt>
                <c:pt idx="223">
                  <c:v>45634</c:v>
                </c:pt>
                <c:pt idx="224">
                  <c:v>45635</c:v>
                </c:pt>
                <c:pt idx="225">
                  <c:v>45636</c:v>
                </c:pt>
                <c:pt idx="226">
                  <c:v>45637</c:v>
                </c:pt>
                <c:pt idx="227">
                  <c:v>45638</c:v>
                </c:pt>
                <c:pt idx="228">
                  <c:v>45639</c:v>
                </c:pt>
                <c:pt idx="229">
                  <c:v>45640</c:v>
                </c:pt>
                <c:pt idx="230">
                  <c:v>45641</c:v>
                </c:pt>
                <c:pt idx="231">
                  <c:v>45642</c:v>
                </c:pt>
                <c:pt idx="232">
                  <c:v>45643</c:v>
                </c:pt>
                <c:pt idx="233">
                  <c:v>45644</c:v>
                </c:pt>
                <c:pt idx="234">
                  <c:v>45645</c:v>
                </c:pt>
                <c:pt idx="235">
                  <c:v>45646</c:v>
                </c:pt>
                <c:pt idx="236">
                  <c:v>45647</c:v>
                </c:pt>
                <c:pt idx="237">
                  <c:v>45648</c:v>
                </c:pt>
                <c:pt idx="238">
                  <c:v>45649</c:v>
                </c:pt>
                <c:pt idx="239">
                  <c:v>45650</c:v>
                </c:pt>
                <c:pt idx="240">
                  <c:v>45651</c:v>
                </c:pt>
                <c:pt idx="241">
                  <c:v>45652</c:v>
                </c:pt>
                <c:pt idx="242">
                  <c:v>45653</c:v>
                </c:pt>
                <c:pt idx="243">
                  <c:v>45654</c:v>
                </c:pt>
                <c:pt idx="244">
                  <c:v>45655</c:v>
                </c:pt>
                <c:pt idx="245">
                  <c:v>45656</c:v>
                </c:pt>
                <c:pt idx="246">
                  <c:v>45657</c:v>
                </c:pt>
                <c:pt idx="247">
                  <c:v>45658</c:v>
                </c:pt>
                <c:pt idx="248">
                  <c:v>45659</c:v>
                </c:pt>
                <c:pt idx="249">
                  <c:v>45660</c:v>
                </c:pt>
                <c:pt idx="250">
                  <c:v>45661</c:v>
                </c:pt>
                <c:pt idx="251">
                  <c:v>45662</c:v>
                </c:pt>
                <c:pt idx="252">
                  <c:v>45663</c:v>
                </c:pt>
                <c:pt idx="253">
                  <c:v>45664</c:v>
                </c:pt>
                <c:pt idx="254">
                  <c:v>45665</c:v>
                </c:pt>
                <c:pt idx="255">
                  <c:v>45666</c:v>
                </c:pt>
                <c:pt idx="256">
                  <c:v>45667</c:v>
                </c:pt>
                <c:pt idx="257">
                  <c:v>45668</c:v>
                </c:pt>
                <c:pt idx="258">
                  <c:v>45669</c:v>
                </c:pt>
                <c:pt idx="259">
                  <c:v>45670</c:v>
                </c:pt>
                <c:pt idx="260">
                  <c:v>45671</c:v>
                </c:pt>
                <c:pt idx="261">
                  <c:v>45672</c:v>
                </c:pt>
                <c:pt idx="262">
                  <c:v>45673</c:v>
                </c:pt>
                <c:pt idx="263">
                  <c:v>45674</c:v>
                </c:pt>
                <c:pt idx="264">
                  <c:v>45675</c:v>
                </c:pt>
                <c:pt idx="265">
                  <c:v>45676</c:v>
                </c:pt>
                <c:pt idx="266">
                  <c:v>45677</c:v>
                </c:pt>
                <c:pt idx="267">
                  <c:v>45678</c:v>
                </c:pt>
                <c:pt idx="268">
                  <c:v>45679</c:v>
                </c:pt>
                <c:pt idx="269">
                  <c:v>45680</c:v>
                </c:pt>
                <c:pt idx="270">
                  <c:v>45681</c:v>
                </c:pt>
                <c:pt idx="271">
                  <c:v>45682</c:v>
                </c:pt>
                <c:pt idx="272">
                  <c:v>45683</c:v>
                </c:pt>
                <c:pt idx="273">
                  <c:v>45684</c:v>
                </c:pt>
                <c:pt idx="274">
                  <c:v>45685</c:v>
                </c:pt>
                <c:pt idx="275">
                  <c:v>45686</c:v>
                </c:pt>
                <c:pt idx="276">
                  <c:v>45687</c:v>
                </c:pt>
                <c:pt idx="277">
                  <c:v>45688</c:v>
                </c:pt>
                <c:pt idx="278">
                  <c:v>45689</c:v>
                </c:pt>
                <c:pt idx="279">
                  <c:v>45690</c:v>
                </c:pt>
                <c:pt idx="280">
                  <c:v>45691</c:v>
                </c:pt>
                <c:pt idx="281">
                  <c:v>45692</c:v>
                </c:pt>
                <c:pt idx="282">
                  <c:v>45693</c:v>
                </c:pt>
                <c:pt idx="283">
                  <c:v>45694</c:v>
                </c:pt>
                <c:pt idx="284">
                  <c:v>45695</c:v>
                </c:pt>
                <c:pt idx="285">
                  <c:v>45696</c:v>
                </c:pt>
                <c:pt idx="286">
                  <c:v>45697</c:v>
                </c:pt>
                <c:pt idx="287">
                  <c:v>45698</c:v>
                </c:pt>
                <c:pt idx="288">
                  <c:v>45699</c:v>
                </c:pt>
                <c:pt idx="289">
                  <c:v>45700</c:v>
                </c:pt>
                <c:pt idx="290">
                  <c:v>45701</c:v>
                </c:pt>
                <c:pt idx="291">
                  <c:v>45702</c:v>
                </c:pt>
                <c:pt idx="292">
                  <c:v>45703</c:v>
                </c:pt>
                <c:pt idx="293">
                  <c:v>45704</c:v>
                </c:pt>
                <c:pt idx="294">
                  <c:v>45705</c:v>
                </c:pt>
                <c:pt idx="295">
                  <c:v>45706</c:v>
                </c:pt>
                <c:pt idx="296">
                  <c:v>45707</c:v>
                </c:pt>
                <c:pt idx="297">
                  <c:v>45708</c:v>
                </c:pt>
                <c:pt idx="298">
                  <c:v>45709</c:v>
                </c:pt>
                <c:pt idx="299">
                  <c:v>45710</c:v>
                </c:pt>
                <c:pt idx="300">
                  <c:v>45711</c:v>
                </c:pt>
                <c:pt idx="301">
                  <c:v>45712</c:v>
                </c:pt>
                <c:pt idx="302">
                  <c:v>45713</c:v>
                </c:pt>
                <c:pt idx="303">
                  <c:v>45714</c:v>
                </c:pt>
                <c:pt idx="304">
                  <c:v>45715</c:v>
                </c:pt>
                <c:pt idx="305">
                  <c:v>45716</c:v>
                </c:pt>
                <c:pt idx="306">
                  <c:v>45717</c:v>
                </c:pt>
                <c:pt idx="307">
                  <c:v>45718</c:v>
                </c:pt>
                <c:pt idx="308">
                  <c:v>45719</c:v>
                </c:pt>
                <c:pt idx="309">
                  <c:v>45720</c:v>
                </c:pt>
                <c:pt idx="310">
                  <c:v>45721</c:v>
                </c:pt>
                <c:pt idx="311">
                  <c:v>45722</c:v>
                </c:pt>
                <c:pt idx="312">
                  <c:v>45723</c:v>
                </c:pt>
                <c:pt idx="313">
                  <c:v>45724</c:v>
                </c:pt>
                <c:pt idx="314">
                  <c:v>45725</c:v>
                </c:pt>
                <c:pt idx="315">
                  <c:v>45726</c:v>
                </c:pt>
                <c:pt idx="316">
                  <c:v>45727</c:v>
                </c:pt>
                <c:pt idx="317">
                  <c:v>45728</c:v>
                </c:pt>
                <c:pt idx="318">
                  <c:v>45729</c:v>
                </c:pt>
                <c:pt idx="319">
                  <c:v>45730</c:v>
                </c:pt>
                <c:pt idx="320">
                  <c:v>45731</c:v>
                </c:pt>
                <c:pt idx="321">
                  <c:v>45732</c:v>
                </c:pt>
                <c:pt idx="322">
                  <c:v>45733</c:v>
                </c:pt>
                <c:pt idx="323">
                  <c:v>45734</c:v>
                </c:pt>
                <c:pt idx="324">
                  <c:v>45735</c:v>
                </c:pt>
                <c:pt idx="325">
                  <c:v>45736</c:v>
                </c:pt>
                <c:pt idx="326">
                  <c:v>45737</c:v>
                </c:pt>
                <c:pt idx="327">
                  <c:v>45738</c:v>
                </c:pt>
                <c:pt idx="328">
                  <c:v>45739</c:v>
                </c:pt>
                <c:pt idx="329">
                  <c:v>45740</c:v>
                </c:pt>
                <c:pt idx="330">
                  <c:v>45741</c:v>
                </c:pt>
                <c:pt idx="331">
                  <c:v>45742</c:v>
                </c:pt>
                <c:pt idx="332">
                  <c:v>45743</c:v>
                </c:pt>
                <c:pt idx="333">
                  <c:v>45744</c:v>
                </c:pt>
                <c:pt idx="334">
                  <c:v>45745</c:v>
                </c:pt>
                <c:pt idx="335">
                  <c:v>45746</c:v>
                </c:pt>
                <c:pt idx="336">
                  <c:v>45747</c:v>
                </c:pt>
                <c:pt idx="337">
                  <c:v>45748</c:v>
                </c:pt>
                <c:pt idx="338">
                  <c:v>45749</c:v>
                </c:pt>
                <c:pt idx="339">
                  <c:v>45750</c:v>
                </c:pt>
                <c:pt idx="340">
                  <c:v>45751</c:v>
                </c:pt>
                <c:pt idx="341">
                  <c:v>45752</c:v>
                </c:pt>
                <c:pt idx="342">
                  <c:v>45753</c:v>
                </c:pt>
                <c:pt idx="343">
                  <c:v>45754</c:v>
                </c:pt>
                <c:pt idx="344">
                  <c:v>45755</c:v>
                </c:pt>
                <c:pt idx="345">
                  <c:v>45756</c:v>
                </c:pt>
                <c:pt idx="346">
                  <c:v>45757</c:v>
                </c:pt>
                <c:pt idx="347">
                  <c:v>45758</c:v>
                </c:pt>
                <c:pt idx="348">
                  <c:v>45759</c:v>
                </c:pt>
                <c:pt idx="349">
                  <c:v>45760</c:v>
                </c:pt>
                <c:pt idx="350">
                  <c:v>45761</c:v>
                </c:pt>
                <c:pt idx="351">
                  <c:v>45762</c:v>
                </c:pt>
                <c:pt idx="352">
                  <c:v>45763</c:v>
                </c:pt>
                <c:pt idx="353">
                  <c:v>45764</c:v>
                </c:pt>
                <c:pt idx="354">
                  <c:v>45765</c:v>
                </c:pt>
                <c:pt idx="355">
                  <c:v>45766</c:v>
                </c:pt>
                <c:pt idx="356">
                  <c:v>45767</c:v>
                </c:pt>
                <c:pt idx="357">
                  <c:v>45768</c:v>
                </c:pt>
                <c:pt idx="358">
                  <c:v>45769</c:v>
                </c:pt>
                <c:pt idx="359">
                  <c:v>45770</c:v>
                </c:pt>
                <c:pt idx="360">
                  <c:v>45771</c:v>
                </c:pt>
                <c:pt idx="361">
                  <c:v>45772</c:v>
                </c:pt>
                <c:pt idx="362">
                  <c:v>45773</c:v>
                </c:pt>
                <c:pt idx="363">
                  <c:v>45774</c:v>
                </c:pt>
                <c:pt idx="364">
                  <c:v>45775</c:v>
                </c:pt>
                <c:pt idx="365">
                  <c:v>45776</c:v>
                </c:pt>
                <c:pt idx="366">
                  <c:v>45777</c:v>
                </c:pt>
                <c:pt idx="367">
                  <c:v>45778</c:v>
                </c:pt>
                <c:pt idx="368">
                  <c:v>45779</c:v>
                </c:pt>
                <c:pt idx="369">
                  <c:v>45780</c:v>
                </c:pt>
                <c:pt idx="370">
                  <c:v>45781</c:v>
                </c:pt>
              </c:numCache>
            </c:numRef>
          </c:cat>
          <c:val>
            <c:numRef>
              <c:f>'PMC fixe RPE'!$X$88:$X$458</c:f>
              <c:numCache>
                <c:formatCode>General</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B72D-4E72-80B3-16703DD25701}"/>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fixe RPE'!$V$88:$V$458</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B72D-4E72-80B3-16703DD25701}"/>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fixe RPE'!$Y$88:$Y$458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8A02-4D28-9DE8-CFECD632B397}"/>
            </c:ext>
          </c:extLst>
        </c:ser>
        <c:dLbls>
          <c:showLegendKey val="0"/>
          <c:showVal val="0"/>
          <c:showCatName val="0"/>
          <c:showSerName val="0"/>
          <c:showPercent val="0"/>
          <c:showBubbleSize val="0"/>
        </c:dLbls>
        <c:marker val="1"/>
        <c:smooth val="0"/>
        <c:axId val="610137088"/>
        <c:axId val="61013610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0"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61013610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610137088"/>
        <c:crosses val="max"/>
        <c:crossBetween val="between"/>
        <c:majorUnit val="20"/>
      </c:valAx>
      <c:catAx>
        <c:axId val="610137088"/>
        <c:scaling>
          <c:orientation val="minMax"/>
        </c:scaling>
        <c:delete val="1"/>
        <c:axPos val="b"/>
        <c:majorTickMark val="out"/>
        <c:minorTickMark val="none"/>
        <c:tickLblPos val="nextTo"/>
        <c:crossAx val="610136104"/>
        <c:crosses val="autoZero"/>
        <c:auto val="1"/>
        <c:lblAlgn val="ctr"/>
        <c:lblOffset val="100"/>
        <c:noMultiLvlLbl val="0"/>
      </c:catAx>
      <c:spPr>
        <a:noFill/>
        <a:ln w="25400">
          <a:noFill/>
        </a:ln>
      </c:spPr>
    </c:plotArea>
    <c:legend>
      <c:legendPos val="r"/>
      <c:layout>
        <c:manualLayout>
          <c:xMode val="edge"/>
          <c:yMode val="edge"/>
          <c:x val="0.16014531238531923"/>
          <c:y val="2.3019108231678253E-2"/>
          <c:w val="0.71249204833634372"/>
          <c:h val="9.5916128679634297E-2"/>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6B0A-48C6-9A35-2A9BFBE413B4}"/>
              </c:ext>
            </c:extLst>
          </c:dPt>
          <c:dPt>
            <c:idx val="1"/>
            <c:bubble3D val="0"/>
            <c:spPr>
              <a:solidFill>
                <a:schemeClr val="accent2">
                  <a:lumMod val="20000"/>
                  <a:lumOff val="80000"/>
                </a:schemeClr>
              </a:solidFill>
            </c:spPr>
            <c:extLst>
              <c:ext xmlns:c16="http://schemas.microsoft.com/office/drawing/2014/chart" uri="{C3380CC4-5D6E-409C-BE32-E72D297353CC}">
                <c16:uniqueId val="{00000003-6B0A-48C6-9A35-2A9BFBE413B4}"/>
              </c:ext>
            </c:extLst>
          </c:dPt>
          <c:dPt>
            <c:idx val="2"/>
            <c:bubble3D val="0"/>
            <c:spPr>
              <a:solidFill>
                <a:schemeClr val="accent1">
                  <a:lumMod val="60000"/>
                  <a:lumOff val="40000"/>
                </a:schemeClr>
              </a:solidFill>
            </c:spPr>
            <c:extLst>
              <c:ext xmlns:c16="http://schemas.microsoft.com/office/drawing/2014/chart" uri="{C3380CC4-5D6E-409C-BE32-E72D297353CC}">
                <c16:uniqueId val="{00000005-6B0A-48C6-9A35-2A9BFBE413B4}"/>
              </c:ext>
            </c:extLst>
          </c:dPt>
          <c:dPt>
            <c:idx val="3"/>
            <c:bubble3D val="0"/>
            <c:spPr>
              <a:solidFill>
                <a:schemeClr val="accent1">
                  <a:lumMod val="20000"/>
                  <a:lumOff val="80000"/>
                </a:schemeClr>
              </a:solidFill>
            </c:spPr>
            <c:extLst>
              <c:ext xmlns:c16="http://schemas.microsoft.com/office/drawing/2014/chart" uri="{C3380CC4-5D6E-409C-BE32-E72D297353CC}">
                <c16:uniqueId val="{00000007-6B0A-48C6-9A35-2A9BFBE413B4}"/>
              </c:ext>
            </c:extLst>
          </c:dPt>
          <c:dPt>
            <c:idx val="4"/>
            <c:bubble3D val="0"/>
            <c:spPr>
              <a:solidFill>
                <a:schemeClr val="accent3">
                  <a:lumMod val="60000"/>
                  <a:lumOff val="40000"/>
                </a:schemeClr>
              </a:solidFill>
            </c:spPr>
            <c:extLst>
              <c:ext xmlns:c16="http://schemas.microsoft.com/office/drawing/2014/chart" uri="{C3380CC4-5D6E-409C-BE32-E72D297353CC}">
                <c16:uniqueId val="{00000009-6B0A-48C6-9A35-2A9BFBE413B4}"/>
              </c:ext>
            </c:extLst>
          </c:dPt>
          <c:dPt>
            <c:idx val="5"/>
            <c:bubble3D val="0"/>
            <c:spPr>
              <a:solidFill>
                <a:schemeClr val="accent3">
                  <a:lumMod val="20000"/>
                  <a:lumOff val="80000"/>
                </a:schemeClr>
              </a:solidFill>
            </c:spPr>
            <c:extLst>
              <c:ext xmlns:c16="http://schemas.microsoft.com/office/drawing/2014/chart" uri="{C3380CC4-5D6E-409C-BE32-E72D297353CC}">
                <c16:uniqueId val="{0000000B-6B0A-48C6-9A35-2A9BFBE413B4}"/>
              </c:ext>
            </c:extLst>
          </c:dPt>
          <c:dPt>
            <c:idx val="6"/>
            <c:bubble3D val="0"/>
            <c:spPr>
              <a:solidFill>
                <a:schemeClr val="accent3">
                  <a:lumMod val="60000"/>
                  <a:lumOff val="40000"/>
                </a:schemeClr>
              </a:solidFill>
            </c:spPr>
            <c:extLst>
              <c:ext xmlns:c16="http://schemas.microsoft.com/office/drawing/2014/chart" uri="{C3380CC4-5D6E-409C-BE32-E72D297353CC}">
                <c16:uniqueId val="{0000000D-6B0A-48C6-9A35-2A9BFBE413B4}"/>
              </c:ext>
            </c:extLst>
          </c:dPt>
          <c:dPt>
            <c:idx val="7"/>
            <c:bubble3D val="0"/>
            <c:spPr>
              <a:solidFill>
                <a:schemeClr val="accent3">
                  <a:lumMod val="20000"/>
                  <a:lumOff val="80000"/>
                </a:schemeClr>
              </a:solidFill>
            </c:spPr>
            <c:extLst>
              <c:ext xmlns:c16="http://schemas.microsoft.com/office/drawing/2014/chart" uri="{C3380CC4-5D6E-409C-BE32-E72D297353CC}">
                <c16:uniqueId val="{0000000F-6B0A-48C6-9A35-2A9BFBE413B4}"/>
              </c:ext>
            </c:extLst>
          </c:dPt>
          <c:dPt>
            <c:idx val="8"/>
            <c:bubble3D val="0"/>
            <c:spPr>
              <a:solidFill>
                <a:schemeClr val="bg2">
                  <a:lumMod val="75000"/>
                </a:schemeClr>
              </a:solidFill>
            </c:spPr>
            <c:extLst>
              <c:ext xmlns:c16="http://schemas.microsoft.com/office/drawing/2014/chart" uri="{C3380CC4-5D6E-409C-BE32-E72D297353CC}">
                <c16:uniqueId val="{00000011-6B0A-48C6-9A35-2A9BFBE413B4}"/>
              </c:ext>
            </c:extLst>
          </c:dPt>
          <c:dPt>
            <c:idx val="9"/>
            <c:bubble3D val="0"/>
            <c:spPr>
              <a:solidFill>
                <a:schemeClr val="bg2">
                  <a:lumMod val="90000"/>
                </a:schemeClr>
              </a:solidFill>
            </c:spPr>
            <c:extLst>
              <c:ext xmlns:c16="http://schemas.microsoft.com/office/drawing/2014/chart" uri="{C3380CC4-5D6E-409C-BE32-E72D297353CC}">
                <c16:uniqueId val="{00000013-6B0A-48C6-9A35-2A9BFBE413B4}"/>
              </c:ext>
            </c:extLst>
          </c:dPt>
          <c:dPt>
            <c:idx val="10"/>
            <c:bubble3D val="0"/>
            <c:spPr>
              <a:solidFill>
                <a:srgbClr val="F9EE13"/>
              </a:solidFill>
            </c:spPr>
            <c:extLst>
              <c:ext xmlns:c16="http://schemas.microsoft.com/office/drawing/2014/chart" uri="{C3380CC4-5D6E-409C-BE32-E72D297353CC}">
                <c16:uniqueId val="{00000015-6B0A-48C6-9A35-2A9BFBE413B4}"/>
              </c:ext>
            </c:extLst>
          </c:dPt>
          <c:dPt>
            <c:idx val="11"/>
            <c:bubble3D val="0"/>
            <c:spPr>
              <a:solidFill>
                <a:srgbClr val="FFFF99"/>
              </a:solidFill>
            </c:spPr>
            <c:extLst>
              <c:ext xmlns:c16="http://schemas.microsoft.com/office/drawing/2014/chart" uri="{C3380CC4-5D6E-409C-BE32-E72D297353CC}">
                <c16:uniqueId val="{00000017-6B0A-48C6-9A35-2A9BFBE413B4}"/>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Jahr'!$B$31:$B$36</c:f>
              <c:strCache>
                <c:ptCount val="6"/>
                <c:pt idx="0">
                  <c:v>Intramuskuläre Koordination (IK)</c:v>
                </c:pt>
                <c:pt idx="1">
                  <c:v>Hypertrophie</c:v>
                </c:pt>
                <c:pt idx="2">
                  <c:v>Schnellkraft</c:v>
                </c:pt>
                <c:pt idx="3">
                  <c:v>Kraftausdauer</c:v>
                </c:pt>
                <c:pt idx="4">
                  <c:v>Stabilisation</c:v>
                </c:pt>
                <c:pt idx="5">
                  <c:v>Sprungkraft</c:v>
                </c:pt>
              </c:strCache>
            </c:strRef>
          </c:cat>
          <c:val>
            <c:numRef>
              <c:f>'Grafiken Jahr'!$D$31:$D$36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6B0A-48C6-9A35-2A9BFBE413B4}"/>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rtl="0">
              <a:defRPr sz="1000">
                <a:latin typeface="Arial" panose="020B0604020202020204" pitchFamily="34" charset="0"/>
                <a:cs typeface="Arial" panose="020B0604020202020204" pitchFamily="34" charset="0"/>
              </a:defRPr>
            </a:pPr>
            <a:endParaRPr lang="de-DE"/>
          </a:p>
        </c:txPr>
      </c:legendEntry>
      <c:legendEntry>
        <c:idx val="1"/>
        <c:txPr>
          <a:bodyPr/>
          <a:lstStyle/>
          <a:p>
            <a:pPr rtl="0">
              <a:defRPr sz="1000">
                <a:latin typeface="Arial" panose="020B0604020202020204" pitchFamily="34" charset="0"/>
                <a:cs typeface="Arial" panose="020B0604020202020204" pitchFamily="34" charset="0"/>
              </a:defRPr>
            </a:pPr>
            <a:endParaRPr lang="de-DE"/>
          </a:p>
        </c:txPr>
      </c:legendEntry>
      <c:legendEntry>
        <c:idx val="2"/>
        <c:txPr>
          <a:bodyPr/>
          <a:lstStyle/>
          <a:p>
            <a:pPr rtl="0">
              <a:defRPr sz="1000">
                <a:latin typeface="Arial" panose="020B0604020202020204" pitchFamily="34" charset="0"/>
                <a:cs typeface="Arial" panose="020B0604020202020204" pitchFamily="34" charset="0"/>
              </a:defRPr>
            </a:pPr>
            <a:endParaRPr lang="de-DE"/>
          </a:p>
        </c:txPr>
      </c:legendEntry>
      <c:legendEntry>
        <c:idx val="3"/>
        <c:txPr>
          <a:bodyPr/>
          <a:lstStyle/>
          <a:p>
            <a:pPr rtl="0">
              <a:defRPr sz="1000">
                <a:latin typeface="Arial" panose="020B0604020202020204" pitchFamily="34" charset="0"/>
                <a:cs typeface="Arial" panose="020B0604020202020204" pitchFamily="34" charset="0"/>
              </a:defRPr>
            </a:pPr>
            <a:endParaRPr lang="de-DE"/>
          </a:p>
        </c:txPr>
      </c:legendEntry>
      <c:legendEntry>
        <c:idx val="4"/>
        <c:txPr>
          <a:bodyPr/>
          <a:lstStyle/>
          <a:p>
            <a:pPr rtl="0">
              <a:defRPr sz="1000">
                <a:latin typeface="Arial" panose="020B0604020202020204" pitchFamily="34" charset="0"/>
                <a:cs typeface="Arial" panose="020B0604020202020204" pitchFamily="34" charset="0"/>
              </a:defRPr>
            </a:pPr>
            <a:endParaRPr lang="de-DE"/>
          </a:p>
        </c:txPr>
      </c:legendEntry>
      <c:legendEntry>
        <c:idx val="5"/>
        <c:txPr>
          <a:bodyPr/>
          <a:lstStyle/>
          <a:p>
            <a:pPr rtl="0">
              <a:defRPr sz="1000">
                <a:latin typeface="Arial" panose="020B0604020202020204" pitchFamily="34" charset="0"/>
                <a:cs typeface="Arial" panose="020B0604020202020204" pitchFamily="34" charset="0"/>
              </a:defRPr>
            </a:pPr>
            <a:endParaRPr lang="de-DE"/>
          </a:p>
        </c:txPr>
      </c:legendEntry>
      <c:layout>
        <c:manualLayout>
          <c:xMode val="edge"/>
          <c:yMode val="edge"/>
          <c:x val="0.616594524417444"/>
          <c:y val="0.18288203557888599"/>
          <c:w val="0.24703740729697399"/>
          <c:h val="0.67359944590259602"/>
        </c:manualLayout>
      </c:layout>
      <c:overlay val="0"/>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8042-47D7-8030-EBF9DCF1AF3A}"/>
              </c:ext>
            </c:extLst>
          </c:dPt>
          <c:dPt>
            <c:idx val="1"/>
            <c:bubble3D val="0"/>
            <c:spPr>
              <a:solidFill>
                <a:schemeClr val="accent2">
                  <a:lumMod val="60000"/>
                  <a:lumOff val="40000"/>
                </a:schemeClr>
              </a:solidFill>
            </c:spPr>
            <c:extLst>
              <c:ext xmlns:c16="http://schemas.microsoft.com/office/drawing/2014/chart" uri="{C3380CC4-5D6E-409C-BE32-E72D297353CC}">
                <c16:uniqueId val="{00000003-8042-47D7-8030-EBF9DCF1AF3A}"/>
              </c:ext>
            </c:extLst>
          </c:dPt>
          <c:dPt>
            <c:idx val="2"/>
            <c:bubble3D val="0"/>
            <c:spPr>
              <a:solidFill>
                <a:schemeClr val="accent3">
                  <a:lumMod val="60000"/>
                  <a:lumOff val="40000"/>
                </a:schemeClr>
              </a:solidFill>
            </c:spPr>
            <c:extLst>
              <c:ext xmlns:c16="http://schemas.microsoft.com/office/drawing/2014/chart" uri="{C3380CC4-5D6E-409C-BE32-E72D297353CC}">
                <c16:uniqueId val="{00000005-8042-47D7-8030-EBF9DCF1AF3A}"/>
              </c:ext>
            </c:extLst>
          </c:dPt>
          <c:dPt>
            <c:idx val="3"/>
            <c:bubble3D val="0"/>
            <c:spPr>
              <a:solidFill>
                <a:schemeClr val="accent1">
                  <a:lumMod val="60000"/>
                  <a:lumOff val="40000"/>
                </a:schemeClr>
              </a:solidFill>
            </c:spPr>
            <c:extLst>
              <c:ext xmlns:c16="http://schemas.microsoft.com/office/drawing/2014/chart" uri="{C3380CC4-5D6E-409C-BE32-E72D297353CC}">
                <c16:uniqueId val="{00000007-8042-47D7-8030-EBF9DCF1AF3A}"/>
              </c:ext>
            </c:extLst>
          </c:dPt>
          <c:dPt>
            <c:idx val="4"/>
            <c:bubble3D val="0"/>
            <c:spPr>
              <a:solidFill>
                <a:schemeClr val="accent1">
                  <a:lumMod val="20000"/>
                  <a:lumOff val="80000"/>
                </a:schemeClr>
              </a:solidFill>
            </c:spPr>
            <c:extLst>
              <c:ext xmlns:c16="http://schemas.microsoft.com/office/drawing/2014/chart" uri="{C3380CC4-5D6E-409C-BE32-E72D297353CC}">
                <c16:uniqueId val="{00000009-8042-47D7-8030-EBF9DCF1AF3A}"/>
              </c:ext>
            </c:extLst>
          </c:dPt>
          <c:dPt>
            <c:idx val="5"/>
            <c:bubble3D val="0"/>
            <c:spPr>
              <a:solidFill>
                <a:schemeClr val="accent3">
                  <a:lumMod val="60000"/>
                  <a:lumOff val="40000"/>
                </a:schemeClr>
              </a:solidFill>
            </c:spPr>
            <c:extLst>
              <c:ext xmlns:c16="http://schemas.microsoft.com/office/drawing/2014/chart" uri="{C3380CC4-5D6E-409C-BE32-E72D297353CC}">
                <c16:uniqueId val="{0000000B-8042-47D7-8030-EBF9DCF1AF3A}"/>
              </c:ext>
            </c:extLst>
          </c:dPt>
          <c:dPt>
            <c:idx val="6"/>
            <c:bubble3D val="0"/>
            <c:spPr>
              <a:solidFill>
                <a:schemeClr val="accent3">
                  <a:lumMod val="20000"/>
                  <a:lumOff val="80000"/>
                </a:schemeClr>
              </a:solidFill>
            </c:spPr>
            <c:extLst>
              <c:ext xmlns:c16="http://schemas.microsoft.com/office/drawing/2014/chart" uri="{C3380CC4-5D6E-409C-BE32-E72D297353CC}">
                <c16:uniqueId val="{0000000D-8042-47D7-8030-EBF9DCF1AF3A}"/>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Jahr'!$H$33:$H$35</c:f>
              <c:strCache>
                <c:ptCount val="3"/>
                <c:pt idx="0">
                  <c:v>Ausdauer</c:v>
                </c:pt>
                <c:pt idx="1">
                  <c:v>Kraft</c:v>
                </c:pt>
                <c:pt idx="2">
                  <c:v>Diverses</c:v>
                </c:pt>
              </c:strCache>
            </c:strRef>
          </c:cat>
          <c:val>
            <c:numRef>
              <c:f>'Grafiken Jahr'!$I$33:$I$35</c:f>
              <c:numCache>
                <c:formatCode>0.0%</c:formatCode>
                <c:ptCount val="3"/>
                <c:pt idx="0">
                  <c:v>0</c:v>
                </c:pt>
                <c:pt idx="1">
                  <c:v>0</c:v>
                </c:pt>
                <c:pt idx="2">
                  <c:v>0</c:v>
                </c:pt>
              </c:numCache>
            </c:numRef>
          </c:val>
          <c:extLst>
            <c:ext xmlns:c16="http://schemas.microsoft.com/office/drawing/2014/chart" uri="{C3380CC4-5D6E-409C-BE32-E72D297353CC}">
              <c16:uniqueId val="{0000000E-8042-47D7-8030-EBF9DCF1AF3A}"/>
            </c:ext>
          </c:extLst>
        </c:ser>
        <c:dLbls>
          <c:showLegendKey val="0"/>
          <c:showVal val="0"/>
          <c:showCatName val="0"/>
          <c:showSerName val="0"/>
          <c:showPercent val="0"/>
          <c:showBubbleSize val="0"/>
          <c:showLeaderLines val="1"/>
        </c:dLbls>
      </c:pie3DChart>
    </c:plotArea>
    <c:legend>
      <c:legendPos val="r"/>
      <c:layout>
        <c:manualLayout>
          <c:xMode val="edge"/>
          <c:yMode val="edge"/>
          <c:x val="0.59633800129946801"/>
          <c:y val="0.289363517060367"/>
          <c:w val="0.197630810251374"/>
          <c:h val="0.33331000291630197"/>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Jahresübersicht!$A$43</c:f>
              <c:strCache>
                <c:ptCount val="1"/>
                <c:pt idx="0">
                  <c:v>TRAININGSZEIT (Std)</c:v>
                </c:pt>
              </c:strCache>
            </c:strRef>
          </c:tx>
          <c:spPr>
            <a:solidFill>
              <a:srgbClr val="4F81BD"/>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7E6-4581-B8EE-C32D8C2CB8F0}"/>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Jahresübersicht!$B$11</c:f>
              <c:strCache>
                <c:ptCount val="1"/>
                <c:pt idx="0">
                  <c:v>Wettkampf</c:v>
                </c:pt>
              </c:strCache>
            </c:strRef>
          </c:tx>
          <c:spPr>
            <a:solidFill>
              <a:srgbClr val="C0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B7B-41D7-A8C8-42F92A1750DE}"/>
            </c:ext>
          </c:extLst>
        </c:ser>
        <c:ser>
          <c:idx val="3"/>
          <c:order val="1"/>
          <c:tx>
            <c:strRef>
              <c:f>Jahresübersicht!$B$13</c:f>
              <c:strCache>
                <c:ptCount val="1"/>
                <c:pt idx="0">
                  <c:v>Intensität 5</c:v>
                </c:pt>
              </c:strCache>
            </c:strRef>
          </c:tx>
          <c:spPr>
            <a:solidFill>
              <a:srgbClr val="FF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B7B-41D7-A8C8-42F92A1750DE}"/>
            </c:ext>
          </c:extLst>
        </c:ser>
        <c:ser>
          <c:idx val="4"/>
          <c:order val="2"/>
          <c:tx>
            <c:strRef>
              <c:f>Jahresübersicht!$B$14</c:f>
              <c:strCache>
                <c:ptCount val="1"/>
                <c:pt idx="0">
                  <c:v>Intensität 4</c:v>
                </c:pt>
              </c:strCache>
            </c:strRef>
          </c:tx>
          <c:spPr>
            <a:solidFill>
              <a:srgbClr val="FFC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B7B-41D7-A8C8-42F92A1750DE}"/>
            </c:ext>
          </c:extLst>
        </c:ser>
        <c:ser>
          <c:idx val="5"/>
          <c:order val="3"/>
          <c:tx>
            <c:strRef>
              <c:f>Jahresübersicht!$B$15</c:f>
              <c:strCache>
                <c:ptCount val="1"/>
                <c:pt idx="0">
                  <c:v>Intensität 3</c:v>
                </c:pt>
              </c:strCache>
            </c:strRef>
          </c:tx>
          <c:spPr>
            <a:solidFill>
              <a:srgbClr val="FFFF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B7B-41D7-A8C8-42F92A1750DE}"/>
            </c:ext>
          </c:extLst>
        </c:ser>
        <c:ser>
          <c:idx val="6"/>
          <c:order val="4"/>
          <c:tx>
            <c:strRef>
              <c:f>Jahresübersicht!$B$16</c:f>
              <c:strCache>
                <c:ptCount val="1"/>
                <c:pt idx="0">
                  <c:v>Intensität 2</c:v>
                </c:pt>
              </c:strCache>
            </c:strRef>
          </c:tx>
          <c:spPr>
            <a:solidFill>
              <a:srgbClr val="00B05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B7B-41D7-A8C8-42F92A1750DE}"/>
            </c:ext>
          </c:extLst>
        </c:ser>
        <c:ser>
          <c:idx val="0"/>
          <c:order val="5"/>
          <c:tx>
            <c:strRef>
              <c:f>Jahresübersicht!$B$17</c:f>
              <c:strCache>
                <c:ptCount val="1"/>
                <c:pt idx="0">
                  <c:v>Intensität 1 / Regeneration</c:v>
                </c:pt>
              </c:strCache>
            </c:strRef>
          </c:tx>
          <c:spPr>
            <a:solidFill>
              <a:srgbClr val="92D050"/>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B7B-41D7-A8C8-42F92A1750DE}"/>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A95-4F2D-A6DA-6FF67CBE7283}"/>
            </c:ext>
          </c:extLst>
        </c:ser>
        <c:ser>
          <c:idx val="3"/>
          <c:order val="1"/>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A95-4F2D-A6DA-6FF67CBE7283}"/>
            </c:ext>
          </c:extLst>
        </c:ser>
        <c:ser>
          <c:idx val="4"/>
          <c:order val="2"/>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A95-4F2D-A6DA-6FF67CBE7283}"/>
            </c:ext>
          </c:extLst>
        </c:ser>
        <c:ser>
          <c:idx val="5"/>
          <c:order val="3"/>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DA95-4F2D-A6DA-6FF67CBE7283}"/>
            </c:ext>
          </c:extLst>
        </c:ser>
        <c:ser>
          <c:idx val="6"/>
          <c:order val="4"/>
          <c:tx>
            <c:strRef>
              <c:f>Jahresübersicht!$B$23</c:f>
              <c:strCache>
                <c:ptCount val="1"/>
                <c:pt idx="0">
                  <c:v>Rollski KL</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DA95-4F2D-A6DA-6FF67CBE7283}"/>
            </c:ext>
          </c:extLst>
        </c:ser>
        <c:ser>
          <c:idx val="0"/>
          <c:order val="5"/>
          <c:tx>
            <c:strRef>
              <c:f>Jahresübersicht!$B$23</c:f>
              <c:strCache>
                <c:ptCount val="1"/>
                <c:pt idx="0">
                  <c:v>Rollski KL</c:v>
                </c:pt>
              </c:strCache>
            </c:strRef>
          </c:tx>
          <c:spPr>
            <a:solidFill>
              <a:srgbClr val="1F497D">
                <a:lumMod val="40000"/>
                <a:lumOff val="6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DA95-4F2D-A6DA-6FF67CBE7283}"/>
            </c:ext>
          </c:extLst>
        </c:ser>
        <c:ser>
          <c:idx val="1"/>
          <c:order val="6"/>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DA95-4F2D-A6DA-6FF67CBE7283}"/>
            </c:ext>
          </c:extLst>
        </c:ser>
        <c:ser>
          <c:idx val="7"/>
          <c:order val="7"/>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DA95-4F2D-A6DA-6FF67CBE7283}"/>
            </c:ext>
          </c:extLst>
        </c:ser>
        <c:ser>
          <c:idx val="8"/>
          <c:order val="8"/>
          <c:tx>
            <c:strRef>
              <c:f>Jahresübersicht!$B$27</c:f>
              <c:strCache>
                <c:ptCount val="1"/>
                <c:pt idx="0">
                  <c:v>Imitationen</c:v>
                </c:pt>
              </c:strCache>
            </c:strRef>
          </c:tx>
          <c:spPr>
            <a:solidFill>
              <a:srgbClr val="4F81B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DA95-4F2D-A6DA-6FF67CBE7283}"/>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Jahresübersicht!$C$28</c:f>
              <c:strCache>
                <c:ptCount val="1"/>
                <c:pt idx="0">
                  <c:v>Fusslauf</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6F0-4537-B0A5-7A2066BC5AE9}"/>
            </c:ext>
          </c:extLst>
        </c:ser>
        <c:ser>
          <c:idx val="3"/>
          <c:order val="1"/>
          <c:tx>
            <c:strRef>
              <c:f>Jahresübersicht!$C$29</c:f>
              <c:strCache>
                <c:ptCount val="1"/>
                <c:pt idx="0">
                  <c:v>Berglauf</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F0-4537-B0A5-7A2066BC5AE9}"/>
            </c:ext>
          </c:extLst>
        </c:ser>
        <c:ser>
          <c:idx val="4"/>
          <c:order val="2"/>
          <c:tx>
            <c:strRef>
              <c:f>Jahresübersicht!$C$30</c:f>
              <c:strCache>
                <c:ptCount val="1"/>
                <c:pt idx="0">
                  <c:v>Rennvelo, MTB</c:v>
                </c:pt>
              </c:strCache>
            </c:strRef>
          </c:tx>
          <c:spPr>
            <a:solidFill>
              <a:srgbClr val="1F497D">
                <a:lumMod val="20000"/>
                <a:lumOff val="8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6F0-4537-B0A5-7A2066BC5AE9}"/>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a:t>
            </a:r>
          </a:p>
        </c:rich>
      </c:tx>
      <c:overlay val="0"/>
      <c:spPr>
        <a:noFill/>
        <a:ln w="25400">
          <a:noFill/>
        </a:ln>
      </c:spPr>
    </c:title>
    <c:autoTitleDeleted val="0"/>
    <c:plotArea>
      <c:layout/>
      <c:barChart>
        <c:barDir val="col"/>
        <c:grouping val="stacked"/>
        <c:varyColors val="0"/>
        <c:ser>
          <c:idx val="6"/>
          <c:order val="0"/>
          <c:tx>
            <c:strRef>
              <c:f>Jahresübersicht!$B$45</c:f>
              <c:strCache>
                <c:ptCount val="1"/>
                <c:pt idx="0">
                  <c:v>Foster-Load</c:v>
                </c:pt>
              </c:strCache>
            </c:strRef>
          </c:tx>
          <c:spPr>
            <a:solidFill>
              <a:srgbClr val="8064A2">
                <a:lumMod val="75000"/>
              </a:srgbClr>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50 - 1</c:v>
                </c:pt>
                <c:pt idx="9">
                  <c:v>2 - 5</c:v>
                </c:pt>
                <c:pt idx="10">
                  <c:v>6 - 9</c:v>
                </c:pt>
                <c:pt idx="11">
                  <c:v>10 - 13</c:v>
                </c:pt>
                <c:pt idx="12">
                  <c:v>14 - 17</c:v>
                </c:pt>
              </c:strCache>
            </c:strRef>
          </c:cat>
          <c:val>
            <c:numRef>
              <c:f>Jahresübersicht!$D$45:$P$45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64B-4143-AB89-4969C2BFCD34}"/>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400-000002000000}"/>
            </a:ext>
          </a:extLst>
        </xdr:cNvPr>
        <xdr:cNvCxnSpPr/>
      </xdr:nvCxnSpPr>
      <xdr:spPr>
        <a:xfrm>
          <a:off x="2733675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400-000003000000}"/>
            </a:ext>
          </a:extLst>
        </xdr:cNvPr>
        <xdr:cNvCxnSpPr/>
      </xdr:nvCxnSpPr>
      <xdr:spPr>
        <a:xfrm>
          <a:off x="180879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400-000004000000}"/>
            </a:ext>
          </a:extLst>
        </xdr:cNvPr>
        <xdr:cNvCxnSpPr/>
      </xdr:nvCxnSpPr>
      <xdr:spPr>
        <a:xfrm>
          <a:off x="830580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23812</xdr:rowOff>
    </xdr:from>
    <xdr:to>
      <xdr:col>5</xdr:col>
      <xdr:colOff>419101</xdr:colOff>
      <xdr:row>26</xdr:row>
      <xdr:rowOff>14287</xdr:rowOff>
    </xdr:to>
    <xdr:graphicFrame macro="">
      <xdr:nvGraphicFramePr>
        <xdr:cNvPr id="2" name="Diagram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485776</xdr:colOff>
      <xdr:row>9</xdr:row>
      <xdr:rowOff>38100</xdr:rowOff>
    </xdr:from>
    <xdr:to>
      <xdr:col>11</xdr:col>
      <xdr:colOff>9526</xdr:colOff>
      <xdr:row>26</xdr:row>
      <xdr:rowOff>28575</xdr:rowOff>
    </xdr:to>
    <xdr:graphicFrame macro="">
      <xdr:nvGraphicFramePr>
        <xdr:cNvPr id="3" name="Diagramm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28575</xdr:rowOff>
    </xdr:from>
    <xdr:to>
      <xdr:col>5</xdr:col>
      <xdr:colOff>466724</xdr:colOff>
      <xdr:row>45</xdr:row>
      <xdr:rowOff>19050</xdr:rowOff>
    </xdr:to>
    <xdr:graphicFrame macro="">
      <xdr:nvGraphicFramePr>
        <xdr:cNvPr id="4" name="Diagramm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5" name="Rechteck 4">
          <a:extLst>
            <a:ext uri="{FF2B5EF4-FFF2-40B4-BE49-F238E27FC236}">
              <a16:creationId xmlns:a16="http://schemas.microsoft.com/office/drawing/2014/main" id="{00000000-0008-0000-3500-000005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6" name="Gerade Verbindung 5">
          <a:extLst>
            <a:ext uri="{FF2B5EF4-FFF2-40B4-BE49-F238E27FC236}">
              <a16:creationId xmlns:a16="http://schemas.microsoft.com/office/drawing/2014/main" id="{00000000-0008-0000-3500-000006000000}"/>
            </a:ext>
          </a:extLst>
        </xdr:cNvPr>
        <xdr:cNvCxnSpPr/>
      </xdr:nvCxnSpPr>
      <xdr:spPr>
        <a:xfrm>
          <a:off x="6772275" y="9525"/>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26</xdr:row>
      <xdr:rowOff>123825</xdr:rowOff>
    </xdr:from>
    <xdr:to>
      <xdr:col>5</xdr:col>
      <xdr:colOff>504825</xdr:colOff>
      <xdr:row>28</xdr:row>
      <xdr:rowOff>38100</xdr:rowOff>
    </xdr:to>
    <xdr:sp macro="" textlink="">
      <xdr:nvSpPr>
        <xdr:cNvPr id="7" name="Rechteck 6">
          <a:extLst>
            <a:ext uri="{FF2B5EF4-FFF2-40B4-BE49-F238E27FC236}">
              <a16:creationId xmlns:a16="http://schemas.microsoft.com/office/drawing/2014/main" id="{00000000-0008-0000-3500-000007000000}"/>
            </a:ext>
          </a:extLst>
        </xdr:cNvPr>
        <xdr:cNvSpPr/>
      </xdr:nvSpPr>
      <xdr:spPr>
        <a:xfrm>
          <a:off x="4724400" y="4714875"/>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514350</xdr:colOff>
      <xdr:row>28</xdr:row>
      <xdr:rowOff>28575</xdr:rowOff>
    </xdr:from>
    <xdr:to>
      <xdr:col>11</xdr:col>
      <xdr:colOff>38101</xdr:colOff>
      <xdr:row>45</xdr:row>
      <xdr:rowOff>19050</xdr:rowOff>
    </xdr:to>
    <xdr:graphicFrame macro="">
      <xdr:nvGraphicFramePr>
        <xdr:cNvPr id="8" name="Diagramm 7">
          <a:extLst>
            <a:ext uri="{FF2B5EF4-FFF2-40B4-BE49-F238E27FC236}">
              <a16:creationId xmlns:a16="http://schemas.microsoft.com/office/drawing/2014/main" id="{00000000-0008-0000-3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600-000002000000}"/>
            </a:ext>
          </a:extLst>
        </xdr:cNvPr>
        <xdr:cNvCxnSpPr/>
      </xdr:nvCxnSpPr>
      <xdr:spPr>
        <a:xfrm>
          <a:off x="86772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8627</xdr:colOff>
      <xdr:row>0</xdr:row>
      <xdr:rowOff>43132</xdr:rowOff>
    </xdr:from>
    <xdr:to>
      <xdr:col>27</xdr:col>
      <xdr:colOff>65777</xdr:colOff>
      <xdr:row>25</xdr:row>
      <xdr:rowOff>88421</xdr:rowOff>
    </xdr:to>
    <xdr:graphicFrame macro="">
      <xdr:nvGraphicFramePr>
        <xdr:cNvPr id="7" name="Diagramm 11">
          <a:extLst>
            <a:ext uri="{FF2B5EF4-FFF2-40B4-BE49-F238E27FC236}">
              <a16:creationId xmlns:a16="http://schemas.microsoft.com/office/drawing/2014/main" id="{00000000-0008-0000-3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121667</xdr:colOff>
      <xdr:row>0</xdr:row>
      <xdr:rowOff>39896</xdr:rowOff>
    </xdr:from>
    <xdr:to>
      <xdr:col>35</xdr:col>
      <xdr:colOff>506620</xdr:colOff>
      <xdr:row>25</xdr:row>
      <xdr:rowOff>94890</xdr:rowOff>
    </xdr:to>
    <xdr:graphicFrame macro="">
      <xdr:nvGraphicFramePr>
        <xdr:cNvPr id="8" name="Diagramm 10">
          <a:extLst>
            <a:ext uri="{FF2B5EF4-FFF2-40B4-BE49-F238E27FC236}">
              <a16:creationId xmlns:a16="http://schemas.microsoft.com/office/drawing/2014/main" id="{00000000-0008-0000-3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11322</xdr:colOff>
      <xdr:row>26</xdr:row>
      <xdr:rowOff>12220</xdr:rowOff>
    </xdr:from>
    <xdr:to>
      <xdr:col>27</xdr:col>
      <xdr:colOff>68472</xdr:colOff>
      <xdr:row>50</xdr:row>
      <xdr:rowOff>442643</xdr:rowOff>
    </xdr:to>
    <xdr:graphicFrame macro="">
      <xdr:nvGraphicFramePr>
        <xdr:cNvPr id="9" name="Diagramm 13">
          <a:extLst>
            <a:ext uri="{FF2B5EF4-FFF2-40B4-BE49-F238E27FC236}">
              <a16:creationId xmlns:a16="http://schemas.microsoft.com/office/drawing/2014/main" id="{00000000-0008-0000-3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777</xdr:colOff>
      <xdr:row>50</xdr:row>
      <xdr:rowOff>485435</xdr:rowOff>
    </xdr:from>
    <xdr:to>
      <xdr:col>27</xdr:col>
      <xdr:colOff>57927</xdr:colOff>
      <xdr:row>60</xdr:row>
      <xdr:rowOff>34064</xdr:rowOff>
    </xdr:to>
    <xdr:graphicFrame macro="">
      <xdr:nvGraphicFramePr>
        <xdr:cNvPr id="10" name="Diagramm 13">
          <a:extLst>
            <a:ext uri="{FF2B5EF4-FFF2-40B4-BE49-F238E27FC236}">
              <a16:creationId xmlns:a16="http://schemas.microsoft.com/office/drawing/2014/main" id="{00000000-0008-0000-3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146649</xdr:colOff>
      <xdr:row>25</xdr:row>
      <xdr:rowOff>155275</xdr:rowOff>
    </xdr:from>
    <xdr:to>
      <xdr:col>35</xdr:col>
      <xdr:colOff>531602</xdr:colOff>
      <xdr:row>50</xdr:row>
      <xdr:rowOff>424851</xdr:rowOff>
    </xdr:to>
    <xdr:graphicFrame macro="">
      <xdr:nvGraphicFramePr>
        <xdr:cNvPr id="11" name="Diagramm 11">
          <a:extLst>
            <a:ext uri="{FF2B5EF4-FFF2-40B4-BE49-F238E27FC236}">
              <a16:creationId xmlns:a16="http://schemas.microsoft.com/office/drawing/2014/main" id="{00000000-0008-0000-3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457200</xdr:colOff>
      <xdr:row>0</xdr:row>
      <xdr:rowOff>0</xdr:rowOff>
    </xdr:from>
    <xdr:to>
      <xdr:col>7</xdr:col>
      <xdr:colOff>457200</xdr:colOff>
      <xdr:row>2</xdr:row>
      <xdr:rowOff>257175</xdr:rowOff>
    </xdr:to>
    <xdr:cxnSp macro="">
      <xdr:nvCxnSpPr>
        <xdr:cNvPr id="2" name="Gerade Verbindung 1">
          <a:extLst>
            <a:ext uri="{FF2B5EF4-FFF2-40B4-BE49-F238E27FC236}">
              <a16:creationId xmlns:a16="http://schemas.microsoft.com/office/drawing/2014/main" id="{00000000-0008-0000-3700-000002000000}"/>
            </a:ext>
          </a:extLst>
        </xdr:cNvPr>
        <xdr:cNvCxnSpPr/>
      </xdr:nvCxnSpPr>
      <xdr:spPr>
        <a:xfrm>
          <a:off x="501015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9</xdr:row>
      <xdr:rowOff>42862</xdr:rowOff>
    </xdr:from>
    <xdr:to>
      <xdr:col>5</xdr:col>
      <xdr:colOff>438151</xdr:colOff>
      <xdr:row>26</xdr:row>
      <xdr:rowOff>33337</xdr:rowOff>
    </xdr:to>
    <xdr:graphicFrame macro="">
      <xdr:nvGraphicFramePr>
        <xdr:cNvPr id="3" name="Diagramm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514351</xdr:colOff>
      <xdr:row>9</xdr:row>
      <xdr:rowOff>76200</xdr:rowOff>
    </xdr:from>
    <xdr:to>
      <xdr:col>11</xdr:col>
      <xdr:colOff>38101</xdr:colOff>
      <xdr:row>26</xdr:row>
      <xdr:rowOff>66675</xdr:rowOff>
    </xdr:to>
    <xdr:graphicFrame macro="">
      <xdr:nvGraphicFramePr>
        <xdr:cNvPr id="4" name="Diagramm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28</xdr:row>
      <xdr:rowOff>19050</xdr:rowOff>
    </xdr:from>
    <xdr:to>
      <xdr:col>5</xdr:col>
      <xdr:colOff>466725</xdr:colOff>
      <xdr:row>45</xdr:row>
      <xdr:rowOff>9525</xdr:rowOff>
    </xdr:to>
    <xdr:graphicFrame macro="">
      <xdr:nvGraphicFramePr>
        <xdr:cNvPr id="14" name="Diagramm 13">
          <a:extLst>
            <a:ext uri="{FF2B5EF4-FFF2-40B4-BE49-F238E27FC236}">
              <a16:creationId xmlns:a16="http://schemas.microsoft.com/office/drawing/2014/main" id="{00000000-0008-0000-3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16" name="Rechteck 15">
          <a:extLst>
            <a:ext uri="{FF2B5EF4-FFF2-40B4-BE49-F238E27FC236}">
              <a16:creationId xmlns:a16="http://schemas.microsoft.com/office/drawing/2014/main" id="{00000000-0008-0000-3800-000010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19" name="Gerade Verbindung 18">
          <a:extLst>
            <a:ext uri="{FF2B5EF4-FFF2-40B4-BE49-F238E27FC236}">
              <a16:creationId xmlns:a16="http://schemas.microsoft.com/office/drawing/2014/main" id="{00000000-0008-0000-3800-000013000000}"/>
            </a:ext>
          </a:extLst>
        </xdr:cNvPr>
        <xdr:cNvCxnSpPr/>
      </xdr:nvCxnSpPr>
      <xdr:spPr>
        <a:xfrm>
          <a:off x="6772275" y="9525"/>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26</xdr:row>
      <xdr:rowOff>123825</xdr:rowOff>
    </xdr:from>
    <xdr:to>
      <xdr:col>5</xdr:col>
      <xdr:colOff>504825</xdr:colOff>
      <xdr:row>28</xdr:row>
      <xdr:rowOff>38100</xdr:rowOff>
    </xdr:to>
    <xdr:sp macro="" textlink="">
      <xdr:nvSpPr>
        <xdr:cNvPr id="9" name="Rechteck 8">
          <a:extLst>
            <a:ext uri="{FF2B5EF4-FFF2-40B4-BE49-F238E27FC236}">
              <a16:creationId xmlns:a16="http://schemas.microsoft.com/office/drawing/2014/main" id="{00000000-0008-0000-3800-000009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504825</xdr:colOff>
      <xdr:row>28</xdr:row>
      <xdr:rowOff>85725</xdr:rowOff>
    </xdr:from>
    <xdr:to>
      <xdr:col>11</xdr:col>
      <xdr:colOff>28576</xdr:colOff>
      <xdr:row>45</xdr:row>
      <xdr:rowOff>76200</xdr:rowOff>
    </xdr:to>
    <xdr:graphicFrame macro="">
      <xdr:nvGraphicFramePr>
        <xdr:cNvPr id="10" name="Diagramm 9">
          <a:extLst>
            <a:ext uri="{FF2B5EF4-FFF2-40B4-BE49-F238E27FC236}">
              <a16:creationId xmlns:a16="http://schemas.microsoft.com/office/drawing/2014/main" id="{00000000-0008-0000-3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900-000002000000}"/>
            </a:ext>
          </a:extLst>
        </xdr:cNvPr>
        <xdr:cNvCxnSpPr/>
      </xdr:nvCxnSpPr>
      <xdr:spPr>
        <a:xfrm>
          <a:off x="2841469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900-000003000000}"/>
            </a:ext>
          </a:extLst>
        </xdr:cNvPr>
        <xdr:cNvCxnSpPr/>
      </xdr:nvCxnSpPr>
      <xdr:spPr>
        <a:xfrm>
          <a:off x="18797138"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900-000004000000}"/>
            </a:ext>
          </a:extLst>
        </xdr:cNvPr>
        <xdr:cNvCxnSpPr/>
      </xdr:nvCxnSpPr>
      <xdr:spPr>
        <a:xfrm>
          <a:off x="8625696"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A00-000002000000}"/>
            </a:ext>
          </a:extLst>
        </xdr:cNvPr>
        <xdr:cNvCxnSpPr/>
      </xdr:nvCxnSpPr>
      <xdr:spPr>
        <a:xfrm>
          <a:off x="900292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186905</xdr:colOff>
      <xdr:row>0</xdr:row>
      <xdr:rowOff>100641</xdr:rowOff>
    </xdr:from>
    <xdr:to>
      <xdr:col>26</xdr:col>
      <xdr:colOff>244055</xdr:colOff>
      <xdr:row>25</xdr:row>
      <xdr:rowOff>143773</xdr:rowOff>
    </xdr:to>
    <xdr:graphicFrame macro="">
      <xdr:nvGraphicFramePr>
        <xdr:cNvPr id="3" name="Diagramm 11">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345956</xdr:colOff>
      <xdr:row>0</xdr:row>
      <xdr:rowOff>85906</xdr:rowOff>
    </xdr:from>
    <xdr:to>
      <xdr:col>34</xdr:col>
      <xdr:colOff>730908</xdr:colOff>
      <xdr:row>25</xdr:row>
      <xdr:rowOff>138383</xdr:rowOff>
    </xdr:to>
    <xdr:graphicFrame macro="">
      <xdr:nvGraphicFramePr>
        <xdr:cNvPr id="4" name="Diagramm 10">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183852</xdr:colOff>
      <xdr:row>26</xdr:row>
      <xdr:rowOff>55353</xdr:rowOff>
    </xdr:from>
    <xdr:to>
      <xdr:col>26</xdr:col>
      <xdr:colOff>241002</xdr:colOff>
      <xdr:row>52</xdr:row>
      <xdr:rowOff>91837</xdr:rowOff>
    </xdr:to>
    <xdr:graphicFrame macro="">
      <xdr:nvGraphicFramePr>
        <xdr:cNvPr id="5" name="Diagramm 13">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173302</xdr:colOff>
      <xdr:row>52</xdr:row>
      <xdr:rowOff>140379</xdr:rowOff>
    </xdr:from>
    <xdr:to>
      <xdr:col>26</xdr:col>
      <xdr:colOff>230450</xdr:colOff>
      <xdr:row>78</xdr:row>
      <xdr:rowOff>114578</xdr:rowOff>
    </xdr:to>
    <xdr:graphicFrame macro="">
      <xdr:nvGraphicFramePr>
        <xdr:cNvPr id="6" name="Diagramm 13">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336430</xdr:colOff>
      <xdr:row>26</xdr:row>
      <xdr:rowOff>60385</xdr:rowOff>
    </xdr:from>
    <xdr:to>
      <xdr:col>34</xdr:col>
      <xdr:colOff>721383</xdr:colOff>
      <xdr:row>54</xdr:row>
      <xdr:rowOff>36663</xdr:rowOff>
    </xdr:to>
    <xdr:graphicFrame macro="">
      <xdr:nvGraphicFramePr>
        <xdr:cNvPr id="7" name="Diagramm 11">
          <a:extLst>
            <a:ext uri="{FF2B5EF4-FFF2-40B4-BE49-F238E27FC236}">
              <a16:creationId xmlns:a16="http://schemas.microsoft.com/office/drawing/2014/main" id="{00000000-0008-0000-3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34</xdr:row>
      <xdr:rowOff>0</xdr:rowOff>
    </xdr:to>
    <xdr:graphicFrame macro="">
      <xdr:nvGraphicFramePr>
        <xdr:cNvPr id="2" name="Diagramm 2">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3</xdr:row>
      <xdr:rowOff>112144</xdr:rowOff>
    </xdr:to>
    <xdr:pic>
      <xdr:nvPicPr>
        <xdr:cNvPr id="3" name="Grafik 3">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0"/>
          <a:ext cx="895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11</xdr:row>
      <xdr:rowOff>0</xdr:rowOff>
    </xdr:from>
    <xdr:to>
      <xdr:col>12</xdr:col>
      <xdr:colOff>0</xdr:colOff>
      <xdr:row>35</xdr:row>
      <xdr:rowOff>0</xdr:rowOff>
    </xdr:to>
    <xdr:graphicFrame macro="">
      <xdr:nvGraphicFramePr>
        <xdr:cNvPr id="2" name="Diagramm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4</xdr:row>
      <xdr:rowOff>51759</xdr:rowOff>
    </xdr:to>
    <xdr:pic>
      <xdr:nvPicPr>
        <xdr:cNvPr id="3" name="Grafik 3">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0"/>
          <a:ext cx="971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99"/>
  </sheetPr>
  <dimension ref="A1:AR91"/>
  <sheetViews>
    <sheetView showGridLines="0" tabSelected="1"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4" s="198" customFormat="1" ht="23.25" customHeight="1" x14ac:dyDescent="0.35">
      <c r="A1" s="39" t="s">
        <v>66</v>
      </c>
      <c r="B1" s="27"/>
      <c r="C1" s="36">
        <f>WEEKNUM(H1,21)</f>
        <v>18</v>
      </c>
      <c r="D1" s="354">
        <v>45411</v>
      </c>
      <c r="E1" s="354"/>
      <c r="F1" s="354"/>
      <c r="G1" s="61" t="s">
        <v>18</v>
      </c>
      <c r="H1" s="396">
        <f>AB9</f>
        <v>45417</v>
      </c>
      <c r="I1" s="396"/>
      <c r="J1" s="396"/>
      <c r="K1" s="65"/>
      <c r="M1" s="28"/>
      <c r="N1" s="28"/>
      <c r="O1" s="28"/>
      <c r="P1" s="27"/>
      <c r="Q1" s="27"/>
      <c r="R1" s="27"/>
      <c r="S1" s="27"/>
      <c r="T1" s="27"/>
      <c r="U1" s="28"/>
      <c r="V1" s="28"/>
      <c r="W1" s="146"/>
      <c r="X1" s="397" t="s">
        <v>145</v>
      </c>
      <c r="Y1" s="397"/>
      <c r="Z1" s="397"/>
      <c r="AA1" s="397"/>
      <c r="AB1" s="397"/>
      <c r="AC1" s="397"/>
      <c r="AD1" s="397"/>
      <c r="AE1" s="397"/>
      <c r="AF1" s="397"/>
      <c r="AG1" s="398"/>
      <c r="AH1" s="46"/>
    </row>
    <row r="2" spans="1:44"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397"/>
      <c r="Y2" s="397"/>
      <c r="Z2" s="397"/>
      <c r="AA2" s="397"/>
      <c r="AB2" s="397"/>
      <c r="AC2" s="397"/>
      <c r="AD2" s="397"/>
      <c r="AE2" s="397"/>
      <c r="AF2" s="397"/>
      <c r="AG2" s="398"/>
      <c r="AH2" s="46"/>
    </row>
    <row r="3" spans="1:44"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399" t="s">
        <v>129</v>
      </c>
      <c r="Y3" s="399"/>
      <c r="Z3" s="399"/>
      <c r="AA3" s="399"/>
      <c r="AB3" s="399"/>
      <c r="AC3" s="399"/>
      <c r="AD3" s="399"/>
      <c r="AE3" s="399"/>
      <c r="AF3" s="399"/>
      <c r="AG3" s="400"/>
      <c r="AH3" s="47"/>
    </row>
    <row r="4" spans="1:44"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4"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4"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4"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4" s="193" customFormat="1" ht="12.75" customHeight="1" x14ac:dyDescent="0.2">
      <c r="A8" s="5"/>
      <c r="B8" s="6"/>
      <c r="C8" s="7" t="s">
        <v>75</v>
      </c>
      <c r="D8" s="355">
        <f>IF(ISERROR(D9),"",D9)</f>
        <v>45411</v>
      </c>
      <c r="E8" s="356"/>
      <c r="F8" s="356"/>
      <c r="G8" s="357"/>
      <c r="H8" s="355">
        <f>IF(ISERROR(H9),"",H9)</f>
        <v>45412</v>
      </c>
      <c r="I8" s="356"/>
      <c r="J8" s="356"/>
      <c r="K8" s="357"/>
      <c r="L8" s="355">
        <f>IF(ISERROR(L9),"",L9)</f>
        <v>45413</v>
      </c>
      <c r="M8" s="356"/>
      <c r="N8" s="356"/>
      <c r="O8" s="357"/>
      <c r="P8" s="355">
        <f>IF(ISERROR(P9),"",P9)</f>
        <v>45414</v>
      </c>
      <c r="Q8" s="356"/>
      <c r="R8" s="356"/>
      <c r="S8" s="357"/>
      <c r="T8" s="355">
        <f>IF(ISERROR(T9),"",T9)</f>
        <v>45415</v>
      </c>
      <c r="U8" s="356"/>
      <c r="V8" s="356"/>
      <c r="W8" s="357"/>
      <c r="X8" s="355">
        <f>IF(ISERROR(X9),"",X9)</f>
        <v>45416</v>
      </c>
      <c r="Y8" s="356"/>
      <c r="Z8" s="356"/>
      <c r="AA8" s="357"/>
      <c r="AB8" s="355">
        <f>IF(ISERROR(AB9),"",AB9)</f>
        <v>45417</v>
      </c>
      <c r="AC8" s="356"/>
      <c r="AD8" s="356"/>
      <c r="AE8" s="357"/>
      <c r="AF8" s="394" t="s">
        <v>6</v>
      </c>
      <c r="AG8" s="394" t="s">
        <v>7</v>
      </c>
      <c r="AI8" s="394" t="s">
        <v>6</v>
      </c>
      <c r="AJ8" s="394" t="s">
        <v>7</v>
      </c>
      <c r="AL8" s="394" t="s">
        <v>6</v>
      </c>
      <c r="AM8" s="394"/>
      <c r="AO8" s="243"/>
      <c r="AP8" s="243" t="s">
        <v>60</v>
      </c>
      <c r="AQ8" s="243"/>
    </row>
    <row r="9" spans="1:44" s="193" customFormat="1" ht="12.75" customHeight="1" x14ac:dyDescent="0.2">
      <c r="A9" s="5"/>
      <c r="B9" s="6"/>
      <c r="C9" s="7" t="s">
        <v>76</v>
      </c>
      <c r="D9" s="358">
        <f>D1</f>
        <v>45411</v>
      </c>
      <c r="E9" s="359"/>
      <c r="F9" s="359"/>
      <c r="G9" s="360"/>
      <c r="H9" s="358">
        <f>D9+1</f>
        <v>45412</v>
      </c>
      <c r="I9" s="359"/>
      <c r="J9" s="359"/>
      <c r="K9" s="360"/>
      <c r="L9" s="358">
        <f>H9+1</f>
        <v>45413</v>
      </c>
      <c r="M9" s="359"/>
      <c r="N9" s="359"/>
      <c r="O9" s="360"/>
      <c r="P9" s="358">
        <f>L9+1</f>
        <v>45414</v>
      </c>
      <c r="Q9" s="359"/>
      <c r="R9" s="359"/>
      <c r="S9" s="360"/>
      <c r="T9" s="358">
        <f>P9+1</f>
        <v>45415</v>
      </c>
      <c r="U9" s="359"/>
      <c r="V9" s="359"/>
      <c r="W9" s="360"/>
      <c r="X9" s="358">
        <f>T9+1</f>
        <v>45416</v>
      </c>
      <c r="Y9" s="359"/>
      <c r="Z9" s="359"/>
      <c r="AA9" s="360"/>
      <c r="AB9" s="358">
        <f>X9+1</f>
        <v>45417</v>
      </c>
      <c r="AC9" s="359"/>
      <c r="AD9" s="359"/>
      <c r="AE9" s="360"/>
      <c r="AF9" s="395"/>
      <c r="AG9" s="395"/>
      <c r="AI9" s="395"/>
      <c r="AJ9" s="395"/>
      <c r="AL9" s="395"/>
      <c r="AM9" s="395"/>
      <c r="AO9" s="243"/>
      <c r="AP9" s="243"/>
      <c r="AQ9" s="243"/>
      <c r="AR9" s="148"/>
    </row>
    <row r="10" spans="1:44"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36"/>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4"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36"/>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4"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36"/>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4"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36"/>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4"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36"/>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4"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36"/>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ca="1">IF(AF15-AI15&lt;0,"- "&amp;TEXT(ABS(AF15-AI15),"H:MM"),"+ "&amp;TEXT((AF15-AI15),"H:MM"))</f>
        <v>+ 0:00</v>
      </c>
      <c r="AM15" s="150">
        <f t="shared" ca="1" si="4"/>
        <v>1</v>
      </c>
      <c r="AO15" s="243">
        <v>4</v>
      </c>
      <c r="AP15" s="243" t="s">
        <v>55</v>
      </c>
      <c r="AQ15" s="243"/>
    </row>
    <row r="16" spans="1:44"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36"/>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ca="1">IF(AF17-AI17&lt;0,"- "&amp;TEXT(ABS(AF17-AI17),"H:MM"),"+ "&amp;TEXT((AF17-AI17),"H:MM"))</f>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37"/>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38"/>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37"/>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38"/>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37"/>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ca="1">IF(AF22-AI22&lt;0,"- "&amp;TEXT(ABS(AF22-AI22),"H:MM"),"+ "&amp;TEXT((AF22-AI22),"H:MM"))</f>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38"/>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37"/>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38"/>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36"/>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37"/>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38"/>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ca="1">IF(AF31-AI31&lt;0,"- "&amp;TEXT(ABS(AF31-AI31),"H:MM"),"+ "&amp;TEXT((AF31-AI31),"H:MM"))</f>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 t="shared" ref="D41:AC41" si="18">SUM(D38:D40)</f>
        <v>0</v>
      </c>
      <c r="E41" s="133">
        <f t="shared" si="18"/>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 si="33">AD30+AD37+AD41</f>
        <v>0</v>
      </c>
      <c r="AE42" s="134">
        <f>AE30+AE37+AE41</f>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341"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342"/>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343"/>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302"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3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39"/>
      <c r="AI52"/>
      <c r="AJ52" s="147"/>
      <c r="AL52"/>
      <c r="AM52" s="147"/>
    </row>
    <row r="53" spans="1:40" x14ac:dyDescent="0.2">
      <c r="A53" s="306"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3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4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24"/>
      <c r="AI55"/>
      <c r="AJ55" s="147"/>
      <c r="AL55"/>
      <c r="AM55" s="147"/>
    </row>
    <row r="56" spans="1:40" ht="12.75" customHeight="1" x14ac:dyDescent="0.2">
      <c r="A56" s="302"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3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39"/>
      <c r="AI57"/>
      <c r="AJ57" s="147"/>
      <c r="AL57"/>
      <c r="AM57" s="147"/>
    </row>
    <row r="58" spans="1:40" x14ac:dyDescent="0.2">
      <c r="A58" s="306"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3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4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24"/>
      <c r="AI60" s="148"/>
      <c r="AJ60" s="147"/>
      <c r="AL60" s="148"/>
      <c r="AM60" s="147"/>
    </row>
    <row r="61" spans="1:40" ht="12.75" customHeight="1" x14ac:dyDescent="0.2">
      <c r="A61" s="302"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3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39"/>
      <c r="AI62"/>
      <c r="AJ62" s="147"/>
      <c r="AK62" s="149"/>
      <c r="AL62"/>
      <c r="AM62" s="147"/>
    </row>
    <row r="63" spans="1:40" x14ac:dyDescent="0.2">
      <c r="A63" s="306"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3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4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24"/>
      <c r="AI65" s="148"/>
      <c r="AJ65"/>
      <c r="AK65"/>
      <c r="AL65" s="148"/>
      <c r="AM65"/>
    </row>
    <row r="66" spans="1:39" ht="12.75" customHeight="1" x14ac:dyDescent="0.2">
      <c r="A66" s="302"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3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39"/>
    </row>
    <row r="68" spans="1:39" x14ac:dyDescent="0.2">
      <c r="A68" s="306"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3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4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24"/>
    </row>
    <row r="71" spans="1:39" ht="12.75" customHeight="1" x14ac:dyDescent="0.2">
      <c r="A71" s="302"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3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39"/>
    </row>
    <row r="73" spans="1:39" ht="12.75" customHeight="1" x14ac:dyDescent="0.2">
      <c r="A73" s="306"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3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4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24"/>
    </row>
    <row r="76" spans="1:39" ht="12.75" customHeight="1" x14ac:dyDescent="0.2">
      <c r="A76" s="302"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3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39"/>
    </row>
    <row r="78" spans="1:39" x14ac:dyDescent="0.2">
      <c r="A78" s="306"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3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4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24"/>
    </row>
    <row r="81" spans="1:39" ht="12.75" customHeight="1" x14ac:dyDescent="0.2">
      <c r="A81" s="302"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3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39"/>
    </row>
    <row r="83" spans="1:39" x14ac:dyDescent="0.2">
      <c r="A83" s="306"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3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4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31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423" priority="2" operator="notEqual">
      <formula>$AF$30</formula>
    </cfRule>
  </conditionalFormatting>
  <conditionalFormatting sqref="AF30">
    <cfRule type="cellIs" dxfId="422" priority="1" operator="notEqual">
      <formula>$AF$17</formula>
    </cfRule>
  </conditionalFormatting>
  <conditionalFormatting sqref="AM10:AM42">
    <cfRule type="cellIs" dxfId="421" priority="168" operator="greaterThan">
      <formula>0</formula>
    </cfRule>
    <cfRule type="cellIs" dxfId="420" priority="169" operator="equal">
      <formula>0</formula>
    </cfRule>
  </conditionalFormatting>
  <conditionalFormatting sqref="AM44">
    <cfRule type="cellIs" dxfId="419" priority="9" operator="greaterThan">
      <formula>0</formula>
    </cfRule>
    <cfRule type="cellIs" dxfId="418" priority="10" operator="equal">
      <formula>0</formula>
    </cfRule>
  </conditionalFormatting>
  <conditionalFormatting sqref="AM47">
    <cfRule type="cellIs" dxfId="417" priority="5" operator="greaterThan">
      <formula>0</formula>
    </cfRule>
    <cfRule type="cellIs" dxfId="416" priority="6"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ignoredErrors>
    <ignoredError sqref="AF17 AF30" formula="1"/>
    <ignoredError sqref="AI43 AI10:AI4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27</v>
      </c>
      <c r="D1" s="396">
        <f>'9'!H1+1</f>
        <v>45474</v>
      </c>
      <c r="E1" s="396"/>
      <c r="F1" s="396"/>
      <c r="G1" s="61" t="s">
        <v>18</v>
      </c>
      <c r="H1" s="396">
        <f>D1+6</f>
        <v>45480</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45474</v>
      </c>
      <c r="E8" s="356"/>
      <c r="F8" s="356"/>
      <c r="G8" s="357"/>
      <c r="H8" s="355">
        <f>IF(ISERROR(H9),"",H9)</f>
        <v>45475</v>
      </c>
      <c r="I8" s="356"/>
      <c r="J8" s="356"/>
      <c r="K8" s="357"/>
      <c r="L8" s="355">
        <f>IF(ISERROR(L9),"",L9)</f>
        <v>45476</v>
      </c>
      <c r="M8" s="356"/>
      <c r="N8" s="356"/>
      <c r="O8" s="357"/>
      <c r="P8" s="355">
        <f>IF(ISERROR(P9),"",P9)</f>
        <v>45477</v>
      </c>
      <c r="Q8" s="356"/>
      <c r="R8" s="356"/>
      <c r="S8" s="357"/>
      <c r="T8" s="355">
        <f>IF(ISERROR(T9),"",T9)</f>
        <v>45478</v>
      </c>
      <c r="U8" s="356"/>
      <c r="V8" s="356"/>
      <c r="W8" s="357"/>
      <c r="X8" s="355">
        <f>IF(ISERROR(X9),"",X9)</f>
        <v>45479</v>
      </c>
      <c r="Y8" s="356"/>
      <c r="Z8" s="356"/>
      <c r="AA8" s="357"/>
      <c r="AB8" s="355">
        <f>IF(ISERROR(AB9),"",AB9)</f>
        <v>45480</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45474</v>
      </c>
      <c r="E9" s="359"/>
      <c r="F9" s="359"/>
      <c r="G9" s="360"/>
      <c r="H9" s="358">
        <f>D9+1</f>
        <v>45475</v>
      </c>
      <c r="I9" s="359"/>
      <c r="J9" s="359"/>
      <c r="K9" s="360"/>
      <c r="L9" s="358">
        <f>H9+1</f>
        <v>45476</v>
      </c>
      <c r="M9" s="359"/>
      <c r="N9" s="359"/>
      <c r="O9" s="360"/>
      <c r="P9" s="358">
        <f>L9+1</f>
        <v>45477</v>
      </c>
      <c r="Q9" s="359"/>
      <c r="R9" s="359"/>
      <c r="S9" s="360"/>
      <c r="T9" s="358">
        <f>P9+1</f>
        <v>45478</v>
      </c>
      <c r="U9" s="359"/>
      <c r="V9" s="359"/>
      <c r="W9" s="360"/>
      <c r="X9" s="358">
        <f>T9+1</f>
        <v>45479</v>
      </c>
      <c r="Y9" s="359"/>
      <c r="Z9" s="359"/>
      <c r="AA9" s="360"/>
      <c r="AB9" s="358">
        <f>X9+1</f>
        <v>45480</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51" priority="2" operator="notEqual">
      <formula>$AF$30</formula>
    </cfRule>
  </conditionalFormatting>
  <conditionalFormatting sqref="AF30">
    <cfRule type="cellIs" dxfId="350" priority="1" operator="notEqual">
      <formula>$AF$17</formula>
    </cfRule>
  </conditionalFormatting>
  <conditionalFormatting sqref="AM10:AM42">
    <cfRule type="cellIs" dxfId="349" priority="9" operator="greaterThan">
      <formula>0</formula>
    </cfRule>
    <cfRule type="cellIs" dxfId="348" priority="10" operator="equal">
      <formula>0</formula>
    </cfRule>
  </conditionalFormatting>
  <conditionalFormatting sqref="AM44">
    <cfRule type="cellIs" dxfId="347" priority="7" operator="greaterThan">
      <formula>0</formula>
    </cfRule>
    <cfRule type="cellIs" dxfId="346" priority="8" operator="equal">
      <formula>0</formula>
    </cfRule>
  </conditionalFormatting>
  <conditionalFormatting sqref="AM47">
    <cfRule type="cellIs" dxfId="345" priority="3" operator="greaterThan">
      <formula>0</formula>
    </cfRule>
    <cfRule type="cellIs" dxfId="34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28</v>
      </c>
      <c r="D1" s="396">
        <f>'10'!H1+1</f>
        <v>45481</v>
      </c>
      <c r="E1" s="396"/>
      <c r="F1" s="396"/>
      <c r="G1" s="61" t="s">
        <v>18</v>
      </c>
      <c r="H1" s="396">
        <f>D1+6</f>
        <v>45487</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45481</v>
      </c>
      <c r="E8" s="356"/>
      <c r="F8" s="356"/>
      <c r="G8" s="357"/>
      <c r="H8" s="355">
        <f>IF(ISERROR(H9),"",H9)</f>
        <v>45482</v>
      </c>
      <c r="I8" s="356"/>
      <c r="J8" s="356"/>
      <c r="K8" s="357"/>
      <c r="L8" s="355">
        <f>IF(ISERROR(L9),"",L9)</f>
        <v>45483</v>
      </c>
      <c r="M8" s="356"/>
      <c r="N8" s="356"/>
      <c r="O8" s="357"/>
      <c r="P8" s="355">
        <f>IF(ISERROR(P9),"",P9)</f>
        <v>45484</v>
      </c>
      <c r="Q8" s="356"/>
      <c r="R8" s="356"/>
      <c r="S8" s="357"/>
      <c r="T8" s="355">
        <f>IF(ISERROR(T9),"",T9)</f>
        <v>45485</v>
      </c>
      <c r="U8" s="356"/>
      <c r="V8" s="356"/>
      <c r="W8" s="357"/>
      <c r="X8" s="355">
        <f>IF(ISERROR(X9),"",X9)</f>
        <v>45486</v>
      </c>
      <c r="Y8" s="356"/>
      <c r="Z8" s="356"/>
      <c r="AA8" s="357"/>
      <c r="AB8" s="355">
        <f>IF(ISERROR(AB9),"",AB9)</f>
        <v>45487</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45481</v>
      </c>
      <c r="E9" s="359"/>
      <c r="F9" s="359"/>
      <c r="G9" s="360"/>
      <c r="H9" s="358">
        <f>D9+1</f>
        <v>45482</v>
      </c>
      <c r="I9" s="359"/>
      <c r="J9" s="359"/>
      <c r="K9" s="360"/>
      <c r="L9" s="358">
        <f>H9+1</f>
        <v>45483</v>
      </c>
      <c r="M9" s="359"/>
      <c r="N9" s="359"/>
      <c r="O9" s="360"/>
      <c r="P9" s="358">
        <f>L9+1</f>
        <v>45484</v>
      </c>
      <c r="Q9" s="359"/>
      <c r="R9" s="359"/>
      <c r="S9" s="360"/>
      <c r="T9" s="358">
        <f>P9+1</f>
        <v>45485</v>
      </c>
      <c r="U9" s="359"/>
      <c r="V9" s="359"/>
      <c r="W9" s="360"/>
      <c r="X9" s="358">
        <f>T9+1</f>
        <v>45486</v>
      </c>
      <c r="Y9" s="359"/>
      <c r="Z9" s="359"/>
      <c r="AA9" s="360"/>
      <c r="AB9" s="358">
        <f>X9+1</f>
        <v>45487</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43" priority="2" operator="notEqual">
      <formula>$AF$30</formula>
    </cfRule>
  </conditionalFormatting>
  <conditionalFormatting sqref="AF30">
    <cfRule type="cellIs" dxfId="342" priority="1" operator="notEqual">
      <formula>$AF$17</formula>
    </cfRule>
  </conditionalFormatting>
  <conditionalFormatting sqref="AM10:AM42">
    <cfRule type="cellIs" dxfId="341" priority="9" operator="greaterThan">
      <formula>0</formula>
    </cfRule>
    <cfRule type="cellIs" dxfId="340" priority="10" operator="equal">
      <formula>0</formula>
    </cfRule>
  </conditionalFormatting>
  <conditionalFormatting sqref="AM44">
    <cfRule type="cellIs" dxfId="339" priority="7" operator="greaterThan">
      <formula>0</formula>
    </cfRule>
    <cfRule type="cellIs" dxfId="338" priority="8" operator="equal">
      <formula>0</formula>
    </cfRule>
  </conditionalFormatting>
  <conditionalFormatting sqref="AM47">
    <cfRule type="cellIs" dxfId="337" priority="3" operator="greaterThan">
      <formula>0</formula>
    </cfRule>
    <cfRule type="cellIs" dxfId="33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29</v>
      </c>
      <c r="D1" s="396">
        <f>'11'!H1+1</f>
        <v>45488</v>
      </c>
      <c r="E1" s="396"/>
      <c r="F1" s="396"/>
      <c r="G1" s="61" t="s">
        <v>18</v>
      </c>
      <c r="H1" s="396">
        <f>D1+6</f>
        <v>45494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45488</v>
      </c>
      <c r="E8" s="356"/>
      <c r="F8" s="356"/>
      <c r="G8" s="357"/>
      <c r="H8" s="355">
        <f>IF(ISERROR(H9),"",H9)</f>
        <v>45489</v>
      </c>
      <c r="I8" s="356"/>
      <c r="J8" s="356"/>
      <c r="K8" s="357"/>
      <c r="L8" s="355">
        <f>IF(ISERROR(L9),"",L9)</f>
        <v>45490</v>
      </c>
      <c r="M8" s="356"/>
      <c r="N8" s="356"/>
      <c r="O8" s="357"/>
      <c r="P8" s="355">
        <f>IF(ISERROR(P9),"",P9)</f>
        <v>45491</v>
      </c>
      <c r="Q8" s="356"/>
      <c r="R8" s="356"/>
      <c r="S8" s="357"/>
      <c r="T8" s="355">
        <f>IF(ISERROR(T9),"",T9)</f>
        <v>45492</v>
      </c>
      <c r="U8" s="356"/>
      <c r="V8" s="356"/>
      <c r="W8" s="357"/>
      <c r="X8" s="355">
        <f>IF(ISERROR(X9),"",X9)</f>
        <v>45493</v>
      </c>
      <c r="Y8" s="356"/>
      <c r="Z8" s="356"/>
      <c r="AA8" s="357"/>
      <c r="AB8" s="355">
        <f>IF(ISERROR(AB9),"",AB9)</f>
        <v>45494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45488</v>
      </c>
      <c r="E9" s="359"/>
      <c r="F9" s="359"/>
      <c r="G9" s="360"/>
      <c r="H9" s="358">
        <f>D9+1</f>
        <v>45489</v>
      </c>
      <c r="I9" s="359"/>
      <c r="J9" s="359"/>
      <c r="K9" s="360"/>
      <c r="L9" s="358">
        <f>H9+1</f>
        <v>45490</v>
      </c>
      <c r="M9" s="359"/>
      <c r="N9" s="359"/>
      <c r="O9" s="360"/>
      <c r="P9" s="358">
        <f>L9+1</f>
        <v>45491</v>
      </c>
      <c r="Q9" s="359"/>
      <c r="R9" s="359"/>
      <c r="S9" s="360"/>
      <c r="T9" s="358">
        <f>P9+1</f>
        <v>45492</v>
      </c>
      <c r="U9" s="359"/>
      <c r="V9" s="359"/>
      <c r="W9" s="360"/>
      <c r="X9" s="358">
        <f>T9+1</f>
        <v>45493</v>
      </c>
      <c r="Y9" s="359"/>
      <c r="Z9" s="359"/>
      <c r="AA9" s="360"/>
      <c r="AB9" s="358">
        <f>X9+1</f>
        <v>45494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35" priority="2" operator="notEqual">
      <formula>$AF$30</formula>
    </cfRule>
  </conditionalFormatting>
  <conditionalFormatting sqref="AF30">
    <cfRule type="cellIs" dxfId="334" priority="1" operator="notEqual">
      <formula>$AF$17</formula>
    </cfRule>
  </conditionalFormatting>
  <conditionalFormatting sqref="AM10:AM42">
    <cfRule type="cellIs" dxfId="333" priority="9" operator="greaterThan">
      <formula>0</formula>
    </cfRule>
    <cfRule type="cellIs" dxfId="332" priority="10" operator="equal">
      <formula>0</formula>
    </cfRule>
  </conditionalFormatting>
  <conditionalFormatting sqref="AM44">
    <cfRule type="cellIs" dxfId="331" priority="7" operator="greaterThan">
      <formula>0</formula>
    </cfRule>
    <cfRule type="cellIs" dxfId="330" priority="8" operator="equal">
      <formula>0</formula>
    </cfRule>
  </conditionalFormatting>
  <conditionalFormatting sqref="AM47">
    <cfRule type="cellIs" dxfId="329" priority="3" operator="greaterThan">
      <formula>0</formula>
    </cfRule>
    <cfRule type="cellIs" dxfId="32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30</v>
      </c>
      <c r="D1" s="396">
        <f>'12'!H1+1</f>
        <v>45495</v>
      </c>
      <c r="E1" s="396"/>
      <c r="F1" s="396"/>
      <c r="G1" s="61" t="s">
        <v>18</v>
      </c>
      <c r="H1" s="396">
        <f>D1+6</f>
        <v>45501</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45495</v>
      </c>
      <c r="E8" s="356"/>
      <c r="F8" s="356"/>
      <c r="G8" s="357"/>
      <c r="H8" s="355">
        <f>IF(ISERROR(H9),"",H9)</f>
        <v>45496</v>
      </c>
      <c r="I8" s="356"/>
      <c r="J8" s="356"/>
      <c r="K8" s="357"/>
      <c r="L8" s="355">
        <f>IF(ISERROR(L9),"",L9)</f>
        <v>45497</v>
      </c>
      <c r="M8" s="356"/>
      <c r="N8" s="356"/>
      <c r="O8" s="357"/>
      <c r="P8" s="355">
        <f>IF(ISERROR(P9),"",P9)</f>
        <v>45498</v>
      </c>
      <c r="Q8" s="356"/>
      <c r="R8" s="356"/>
      <c r="S8" s="357"/>
      <c r="T8" s="355">
        <f>IF(ISERROR(T9),"",T9)</f>
        <v>45499</v>
      </c>
      <c r="U8" s="356"/>
      <c r="V8" s="356"/>
      <c r="W8" s="357"/>
      <c r="X8" s="355">
        <f>IF(ISERROR(X9),"",X9)</f>
        <v>45500</v>
      </c>
      <c r="Y8" s="356"/>
      <c r="Z8" s="356"/>
      <c r="AA8" s="357"/>
      <c r="AB8" s="355">
        <f>IF(ISERROR(AB9),"",AB9)</f>
        <v>45501</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45495</v>
      </c>
      <c r="E9" s="359"/>
      <c r="F9" s="359"/>
      <c r="G9" s="360"/>
      <c r="H9" s="358">
        <f>D9+1</f>
        <v>45496</v>
      </c>
      <c r="I9" s="359"/>
      <c r="J9" s="359"/>
      <c r="K9" s="360"/>
      <c r="L9" s="358">
        <f>H9+1</f>
        <v>45497</v>
      </c>
      <c r="M9" s="359"/>
      <c r="N9" s="359"/>
      <c r="O9" s="360"/>
      <c r="P9" s="358">
        <f>L9+1</f>
        <v>45498</v>
      </c>
      <c r="Q9" s="359"/>
      <c r="R9" s="359"/>
      <c r="S9" s="360"/>
      <c r="T9" s="358">
        <f>P9+1</f>
        <v>45499</v>
      </c>
      <c r="U9" s="359"/>
      <c r="V9" s="359"/>
      <c r="W9" s="360"/>
      <c r="X9" s="358">
        <f>T9+1</f>
        <v>45500</v>
      </c>
      <c r="Y9" s="359"/>
      <c r="Z9" s="359"/>
      <c r="AA9" s="360"/>
      <c r="AB9" s="358">
        <f>X9+1</f>
        <v>45501</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27" priority="2" operator="notEqual">
      <formula>$AF$30</formula>
    </cfRule>
  </conditionalFormatting>
  <conditionalFormatting sqref="AF30">
    <cfRule type="cellIs" dxfId="326" priority="1" operator="notEqual">
      <formula>$AF$17</formula>
    </cfRule>
  </conditionalFormatting>
  <conditionalFormatting sqref="AM10:AM42">
    <cfRule type="cellIs" dxfId="325" priority="9" operator="greaterThan">
      <formula>0</formula>
    </cfRule>
    <cfRule type="cellIs" dxfId="324" priority="10" operator="equal">
      <formula>0</formula>
    </cfRule>
  </conditionalFormatting>
  <conditionalFormatting sqref="AM44">
    <cfRule type="cellIs" dxfId="323" priority="7" operator="greaterThan">
      <formula>0</formula>
    </cfRule>
    <cfRule type="cellIs" dxfId="322" priority="8" operator="equal">
      <formula>0</formula>
    </cfRule>
  </conditionalFormatting>
  <conditionalFormatting sqref="AM47">
    <cfRule type="cellIs" dxfId="321" priority="3" operator="greaterThan">
      <formula>0</formula>
    </cfRule>
    <cfRule type="cellIs" dxfId="32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31</v>
      </c>
      <c r="D1" s="396">
        <f>'13'!H1+1</f>
        <v>45502</v>
      </c>
      <c r="E1" s="396"/>
      <c r="F1" s="396"/>
      <c r="G1" s="61" t="s">
        <v>18</v>
      </c>
      <c r="H1" s="396">
        <f>D1+6</f>
        <v>45508</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45502</v>
      </c>
      <c r="E8" s="356"/>
      <c r="F8" s="356"/>
      <c r="G8" s="357"/>
      <c r="H8" s="355">
        <f>IF(ISERROR(H9),"",H9)</f>
        <v>45503</v>
      </c>
      <c r="I8" s="356"/>
      <c r="J8" s="356"/>
      <c r="K8" s="357"/>
      <c r="L8" s="355">
        <f>IF(ISERROR(L9),"",L9)</f>
        <v>45504</v>
      </c>
      <c r="M8" s="356"/>
      <c r="N8" s="356"/>
      <c r="O8" s="357"/>
      <c r="P8" s="355">
        <f>IF(ISERROR(P9),"",P9)</f>
        <v>45505</v>
      </c>
      <c r="Q8" s="356"/>
      <c r="R8" s="356"/>
      <c r="S8" s="357"/>
      <c r="T8" s="355">
        <f>IF(ISERROR(T9),"",T9)</f>
        <v>45506</v>
      </c>
      <c r="U8" s="356"/>
      <c r="V8" s="356"/>
      <c r="W8" s="357"/>
      <c r="X8" s="355">
        <f>IF(ISERROR(X9),"",X9)</f>
        <v>45507</v>
      </c>
      <c r="Y8" s="356"/>
      <c r="Z8" s="356"/>
      <c r="AA8" s="357"/>
      <c r="AB8" s="355">
        <f>IF(ISERROR(AB9),"",AB9)</f>
        <v>45508</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45502</v>
      </c>
      <c r="E9" s="359"/>
      <c r="F9" s="359"/>
      <c r="G9" s="360"/>
      <c r="H9" s="358">
        <f>D9+1</f>
        <v>45503</v>
      </c>
      <c r="I9" s="359"/>
      <c r="J9" s="359"/>
      <c r="K9" s="360"/>
      <c r="L9" s="358">
        <f>H9+1</f>
        <v>45504</v>
      </c>
      <c r="M9" s="359"/>
      <c r="N9" s="359"/>
      <c r="O9" s="360"/>
      <c r="P9" s="358">
        <f>L9+1</f>
        <v>45505</v>
      </c>
      <c r="Q9" s="359"/>
      <c r="R9" s="359"/>
      <c r="S9" s="360"/>
      <c r="T9" s="358">
        <f>P9+1</f>
        <v>45506</v>
      </c>
      <c r="U9" s="359"/>
      <c r="V9" s="359"/>
      <c r="W9" s="360"/>
      <c r="X9" s="358">
        <f>T9+1</f>
        <v>45507</v>
      </c>
      <c r="Y9" s="359"/>
      <c r="Z9" s="359"/>
      <c r="AA9" s="360"/>
      <c r="AB9" s="358">
        <f>X9+1</f>
        <v>45508</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19" priority="2" operator="notEqual">
      <formula>$AF$30</formula>
    </cfRule>
  </conditionalFormatting>
  <conditionalFormatting sqref="AF30">
    <cfRule type="cellIs" dxfId="318" priority="1" operator="notEqual">
      <formula>$AF$17</formula>
    </cfRule>
  </conditionalFormatting>
  <conditionalFormatting sqref="AM10:AM42">
    <cfRule type="cellIs" dxfId="317" priority="9" operator="greaterThan">
      <formula>0</formula>
    </cfRule>
    <cfRule type="cellIs" dxfId="316" priority="10" operator="equal">
      <formula>0</formula>
    </cfRule>
  </conditionalFormatting>
  <conditionalFormatting sqref="AM44">
    <cfRule type="cellIs" dxfId="315" priority="7" operator="greaterThan">
      <formula>0</formula>
    </cfRule>
    <cfRule type="cellIs" dxfId="314" priority="8" operator="equal">
      <formula>0</formula>
    </cfRule>
  </conditionalFormatting>
  <conditionalFormatting sqref="AM47">
    <cfRule type="cellIs" dxfId="313" priority="3" operator="greaterThan">
      <formula>0</formula>
    </cfRule>
    <cfRule type="cellIs" dxfId="31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32</v>
      </c>
      <c r="D1" s="396">
        <f>'14'!H1+1</f>
        <v>45509</v>
      </c>
      <c r="E1" s="396"/>
      <c r="F1" s="396"/>
      <c r="G1" s="61" t="s">
        <v>18</v>
      </c>
      <c r="H1" s="396">
        <f>D1+6</f>
        <v>45515</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45509</v>
      </c>
      <c r="E8" s="356"/>
      <c r="F8" s="356"/>
      <c r="G8" s="357"/>
      <c r="H8" s="355">
        <f>IF(ISERROR(H9),"",H9)</f>
        <v>45510</v>
      </c>
      <c r="I8" s="356"/>
      <c r="J8" s="356"/>
      <c r="K8" s="357"/>
      <c r="L8" s="355">
        <f>IF(ISERROR(L9),"",L9)</f>
        <v>45511</v>
      </c>
      <c r="M8" s="356"/>
      <c r="N8" s="356"/>
      <c r="O8" s="357"/>
      <c r="P8" s="355">
        <f>IF(ISERROR(P9),"",P9)</f>
        <v>45512</v>
      </c>
      <c r="Q8" s="356"/>
      <c r="R8" s="356"/>
      <c r="S8" s="357"/>
      <c r="T8" s="355">
        <f>IF(ISERROR(T9),"",T9)</f>
        <v>45513</v>
      </c>
      <c r="U8" s="356"/>
      <c r="V8" s="356"/>
      <c r="W8" s="357"/>
      <c r="X8" s="355">
        <f>IF(ISERROR(X9),"",X9)</f>
        <v>45514</v>
      </c>
      <c r="Y8" s="356"/>
      <c r="Z8" s="356"/>
      <c r="AA8" s="357"/>
      <c r="AB8" s="355">
        <f>IF(ISERROR(AB9),"",AB9)</f>
        <v>45515</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45509</v>
      </c>
      <c r="E9" s="359"/>
      <c r="F9" s="359"/>
      <c r="G9" s="360"/>
      <c r="H9" s="358">
        <f>D9+1</f>
        <v>45510</v>
      </c>
      <c r="I9" s="359"/>
      <c r="J9" s="359"/>
      <c r="K9" s="360"/>
      <c r="L9" s="358">
        <f>H9+1</f>
        <v>45511</v>
      </c>
      <c r="M9" s="359"/>
      <c r="N9" s="359"/>
      <c r="O9" s="360"/>
      <c r="P9" s="358">
        <f>L9+1</f>
        <v>45512</v>
      </c>
      <c r="Q9" s="359"/>
      <c r="R9" s="359"/>
      <c r="S9" s="360"/>
      <c r="T9" s="358">
        <f>P9+1</f>
        <v>45513</v>
      </c>
      <c r="U9" s="359"/>
      <c r="V9" s="359"/>
      <c r="W9" s="360"/>
      <c r="X9" s="358">
        <f>T9+1</f>
        <v>45514</v>
      </c>
      <c r="Y9" s="359"/>
      <c r="Z9" s="359"/>
      <c r="AA9" s="360"/>
      <c r="AB9" s="358">
        <f>X9+1</f>
        <v>45515</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11" priority="2" operator="notEqual">
      <formula>$AF$30</formula>
    </cfRule>
  </conditionalFormatting>
  <conditionalFormatting sqref="AF30">
    <cfRule type="cellIs" dxfId="310" priority="1" operator="notEqual">
      <formula>$AF$17</formula>
    </cfRule>
  </conditionalFormatting>
  <conditionalFormatting sqref="AM10:AM42">
    <cfRule type="cellIs" dxfId="309" priority="9" operator="greaterThan">
      <formula>0</formula>
    </cfRule>
    <cfRule type="cellIs" dxfId="308" priority="10" operator="equal">
      <formula>0</formula>
    </cfRule>
  </conditionalFormatting>
  <conditionalFormatting sqref="AM44">
    <cfRule type="cellIs" dxfId="307" priority="7" operator="greaterThan">
      <formula>0</formula>
    </cfRule>
    <cfRule type="cellIs" dxfId="306" priority="8" operator="equal">
      <formula>0</formula>
    </cfRule>
  </conditionalFormatting>
  <conditionalFormatting sqref="AM47">
    <cfRule type="cellIs" dxfId="305" priority="3" operator="greaterThan">
      <formula>0</formula>
    </cfRule>
    <cfRule type="cellIs" dxfId="30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33</v>
      </c>
      <c r="D1" s="396">
        <f>'15'!H1+1</f>
        <v>45516</v>
      </c>
      <c r="E1" s="396"/>
      <c r="F1" s="396"/>
      <c r="G1" s="61" t="s">
        <v>18</v>
      </c>
      <c r="H1" s="396">
        <f>D1+6</f>
        <v>45522</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45516</v>
      </c>
      <c r="E8" s="356"/>
      <c r="F8" s="356"/>
      <c r="G8" s="357"/>
      <c r="H8" s="355">
        <f>IF(ISERROR(H9),"",H9)</f>
        <v>45517</v>
      </c>
      <c r="I8" s="356"/>
      <c r="J8" s="356"/>
      <c r="K8" s="357"/>
      <c r="L8" s="355">
        <f>IF(ISERROR(L9),"",L9)</f>
        <v>45518</v>
      </c>
      <c r="M8" s="356"/>
      <c r="N8" s="356"/>
      <c r="O8" s="357"/>
      <c r="P8" s="355">
        <f>IF(ISERROR(P9),"",P9)</f>
        <v>45519</v>
      </c>
      <c r="Q8" s="356"/>
      <c r="R8" s="356"/>
      <c r="S8" s="357"/>
      <c r="T8" s="355">
        <f>IF(ISERROR(T9),"",T9)</f>
        <v>45520</v>
      </c>
      <c r="U8" s="356"/>
      <c r="V8" s="356"/>
      <c r="W8" s="357"/>
      <c r="X8" s="355">
        <f>IF(ISERROR(X9),"",X9)</f>
        <v>45521</v>
      </c>
      <c r="Y8" s="356"/>
      <c r="Z8" s="356"/>
      <c r="AA8" s="357"/>
      <c r="AB8" s="355">
        <f>IF(ISERROR(AB9),"",AB9)</f>
        <v>45522</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45516</v>
      </c>
      <c r="E9" s="359"/>
      <c r="F9" s="359"/>
      <c r="G9" s="360"/>
      <c r="H9" s="358">
        <f>D9+1</f>
        <v>45517</v>
      </c>
      <c r="I9" s="359"/>
      <c r="J9" s="359"/>
      <c r="K9" s="360"/>
      <c r="L9" s="358">
        <f>H9+1</f>
        <v>45518</v>
      </c>
      <c r="M9" s="359"/>
      <c r="N9" s="359"/>
      <c r="O9" s="360"/>
      <c r="P9" s="358">
        <f>L9+1</f>
        <v>45519</v>
      </c>
      <c r="Q9" s="359"/>
      <c r="R9" s="359"/>
      <c r="S9" s="360"/>
      <c r="T9" s="358">
        <f>P9+1</f>
        <v>45520</v>
      </c>
      <c r="U9" s="359"/>
      <c r="V9" s="359"/>
      <c r="W9" s="360"/>
      <c r="X9" s="358">
        <f>T9+1</f>
        <v>45521</v>
      </c>
      <c r="Y9" s="359"/>
      <c r="Z9" s="359"/>
      <c r="AA9" s="360"/>
      <c r="AB9" s="358">
        <f>X9+1</f>
        <v>45522</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03" priority="2" operator="notEqual">
      <formula>$AF$30</formula>
    </cfRule>
  </conditionalFormatting>
  <conditionalFormatting sqref="AF30">
    <cfRule type="cellIs" dxfId="302" priority="1" operator="notEqual">
      <formula>$AF$17</formula>
    </cfRule>
  </conditionalFormatting>
  <conditionalFormatting sqref="AM10:AM42">
    <cfRule type="cellIs" dxfId="301" priority="9" operator="greaterThan">
      <formula>0</formula>
    </cfRule>
    <cfRule type="cellIs" dxfId="300" priority="10" operator="equal">
      <formula>0</formula>
    </cfRule>
  </conditionalFormatting>
  <conditionalFormatting sqref="AM44">
    <cfRule type="cellIs" dxfId="299" priority="7" operator="greaterThan">
      <formula>0</formula>
    </cfRule>
    <cfRule type="cellIs" dxfId="298" priority="8" operator="equal">
      <formula>0</formula>
    </cfRule>
  </conditionalFormatting>
  <conditionalFormatting sqref="AM47">
    <cfRule type="cellIs" dxfId="297" priority="3" operator="greaterThan">
      <formula>0</formula>
    </cfRule>
    <cfRule type="cellIs" dxfId="29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34</v>
      </c>
      <c r="D1" s="396">
        <f>'16'!H1+1</f>
        <v>45523</v>
      </c>
      <c r="E1" s="396"/>
      <c r="F1" s="396"/>
      <c r="G1" s="61" t="s">
        <v>18</v>
      </c>
      <c r="H1" s="396">
        <f>D1+6</f>
        <v>45529</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45523</v>
      </c>
      <c r="E8" s="356"/>
      <c r="F8" s="356"/>
      <c r="G8" s="357"/>
      <c r="H8" s="355">
        <f>IF(ISERROR(H9),"",H9)</f>
        <v>45524</v>
      </c>
      <c r="I8" s="356"/>
      <c r="J8" s="356"/>
      <c r="K8" s="357"/>
      <c r="L8" s="355">
        <f>IF(ISERROR(L9),"",L9)</f>
        <v>45525</v>
      </c>
      <c r="M8" s="356"/>
      <c r="N8" s="356"/>
      <c r="O8" s="357"/>
      <c r="P8" s="355">
        <f>IF(ISERROR(P9),"",P9)</f>
        <v>45526</v>
      </c>
      <c r="Q8" s="356"/>
      <c r="R8" s="356"/>
      <c r="S8" s="357"/>
      <c r="T8" s="355">
        <f>IF(ISERROR(T9),"",T9)</f>
        <v>45527</v>
      </c>
      <c r="U8" s="356"/>
      <c r="V8" s="356"/>
      <c r="W8" s="357"/>
      <c r="X8" s="355">
        <f>IF(ISERROR(X9),"",X9)</f>
        <v>45528</v>
      </c>
      <c r="Y8" s="356"/>
      <c r="Z8" s="356"/>
      <c r="AA8" s="357"/>
      <c r="AB8" s="355">
        <f>IF(ISERROR(AB9),"",AB9)</f>
        <v>45529</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45523</v>
      </c>
      <c r="E9" s="359"/>
      <c r="F9" s="359"/>
      <c r="G9" s="360"/>
      <c r="H9" s="358">
        <f>D9+1</f>
        <v>45524</v>
      </c>
      <c r="I9" s="359"/>
      <c r="J9" s="359"/>
      <c r="K9" s="360"/>
      <c r="L9" s="358">
        <f>H9+1</f>
        <v>45525</v>
      </c>
      <c r="M9" s="359"/>
      <c r="N9" s="359"/>
      <c r="O9" s="360"/>
      <c r="P9" s="358">
        <f>L9+1</f>
        <v>45526</v>
      </c>
      <c r="Q9" s="359"/>
      <c r="R9" s="359"/>
      <c r="S9" s="360"/>
      <c r="T9" s="358">
        <f>P9+1</f>
        <v>45527</v>
      </c>
      <c r="U9" s="359"/>
      <c r="V9" s="359"/>
      <c r="W9" s="360"/>
      <c r="X9" s="358">
        <f>T9+1</f>
        <v>45528</v>
      </c>
      <c r="Y9" s="359"/>
      <c r="Z9" s="359"/>
      <c r="AA9" s="360"/>
      <c r="AB9" s="358">
        <f>X9+1</f>
        <v>45529</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95" priority="2" operator="notEqual">
      <formula>$AF$30</formula>
    </cfRule>
  </conditionalFormatting>
  <conditionalFormatting sqref="AF30">
    <cfRule type="cellIs" dxfId="294" priority="1" operator="notEqual">
      <formula>$AF$17</formula>
    </cfRule>
  </conditionalFormatting>
  <conditionalFormatting sqref="AM10:AM42">
    <cfRule type="cellIs" dxfId="293" priority="9" operator="greaterThan">
      <formula>0</formula>
    </cfRule>
    <cfRule type="cellIs" dxfId="292" priority="10" operator="equal">
      <formula>0</formula>
    </cfRule>
  </conditionalFormatting>
  <conditionalFormatting sqref="AM44">
    <cfRule type="cellIs" dxfId="291" priority="7" operator="greaterThan">
      <formula>0</formula>
    </cfRule>
    <cfRule type="cellIs" dxfId="290" priority="8" operator="equal">
      <formula>0</formula>
    </cfRule>
  </conditionalFormatting>
  <conditionalFormatting sqref="AM47">
    <cfRule type="cellIs" dxfId="289" priority="3" operator="greaterThan">
      <formula>0</formula>
    </cfRule>
    <cfRule type="cellIs" dxfId="28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35</v>
      </c>
      <c r="D1" s="396">
        <f>'17'!H1+1</f>
        <v>45530</v>
      </c>
      <c r="E1" s="396"/>
      <c r="F1" s="396"/>
      <c r="G1" s="61" t="s">
        <v>18</v>
      </c>
      <c r="H1" s="396">
        <f>D1+6</f>
        <v>45536</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45530</v>
      </c>
      <c r="E8" s="356"/>
      <c r="F8" s="356"/>
      <c r="G8" s="357"/>
      <c r="H8" s="355">
        <f>IF(ISERROR(H9),"",H9)</f>
        <v>45531</v>
      </c>
      <c r="I8" s="356"/>
      <c r="J8" s="356"/>
      <c r="K8" s="357"/>
      <c r="L8" s="355">
        <f>IF(ISERROR(L9),"",L9)</f>
        <v>45532</v>
      </c>
      <c r="M8" s="356"/>
      <c r="N8" s="356"/>
      <c r="O8" s="357"/>
      <c r="P8" s="355">
        <f>IF(ISERROR(P9),"",P9)</f>
        <v>45533</v>
      </c>
      <c r="Q8" s="356"/>
      <c r="R8" s="356"/>
      <c r="S8" s="357"/>
      <c r="T8" s="355">
        <f>IF(ISERROR(T9),"",T9)</f>
        <v>45534</v>
      </c>
      <c r="U8" s="356"/>
      <c r="V8" s="356"/>
      <c r="W8" s="357"/>
      <c r="X8" s="355">
        <f>IF(ISERROR(X9),"",X9)</f>
        <v>45535</v>
      </c>
      <c r="Y8" s="356"/>
      <c r="Z8" s="356"/>
      <c r="AA8" s="357"/>
      <c r="AB8" s="355">
        <f>IF(ISERROR(AB9),"",AB9)</f>
        <v>45536</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45530</v>
      </c>
      <c r="E9" s="359"/>
      <c r="F9" s="359"/>
      <c r="G9" s="360"/>
      <c r="H9" s="358">
        <f>D9+1</f>
        <v>45531</v>
      </c>
      <c r="I9" s="359"/>
      <c r="J9" s="359"/>
      <c r="K9" s="360"/>
      <c r="L9" s="358">
        <f>H9+1</f>
        <v>45532</v>
      </c>
      <c r="M9" s="359"/>
      <c r="N9" s="359"/>
      <c r="O9" s="360"/>
      <c r="P9" s="358">
        <f>L9+1</f>
        <v>45533</v>
      </c>
      <c r="Q9" s="359"/>
      <c r="R9" s="359"/>
      <c r="S9" s="360"/>
      <c r="T9" s="358">
        <f>P9+1</f>
        <v>45534</v>
      </c>
      <c r="U9" s="359"/>
      <c r="V9" s="359"/>
      <c r="W9" s="360"/>
      <c r="X9" s="358">
        <f>T9+1</f>
        <v>45535</v>
      </c>
      <c r="Y9" s="359"/>
      <c r="Z9" s="359"/>
      <c r="AA9" s="360"/>
      <c r="AB9" s="358">
        <f>X9+1</f>
        <v>45536</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87" priority="2" operator="notEqual">
      <formula>$AF$30</formula>
    </cfRule>
  </conditionalFormatting>
  <conditionalFormatting sqref="AF30">
    <cfRule type="cellIs" dxfId="286" priority="1" operator="notEqual">
      <formula>$AF$17</formula>
    </cfRule>
  </conditionalFormatting>
  <conditionalFormatting sqref="AM10:AM42">
    <cfRule type="cellIs" dxfId="285" priority="9" operator="greaterThan">
      <formula>0</formula>
    </cfRule>
    <cfRule type="cellIs" dxfId="284" priority="10" operator="equal">
      <formula>0</formula>
    </cfRule>
  </conditionalFormatting>
  <conditionalFormatting sqref="AM44">
    <cfRule type="cellIs" dxfId="283" priority="7" operator="greaterThan">
      <formula>0</formula>
    </cfRule>
    <cfRule type="cellIs" dxfId="282" priority="8" operator="equal">
      <formula>0</formula>
    </cfRule>
  </conditionalFormatting>
  <conditionalFormatting sqref="AM47">
    <cfRule type="cellIs" dxfId="281" priority="3" operator="greaterThan">
      <formula>0</formula>
    </cfRule>
    <cfRule type="cellIs" dxfId="28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36</v>
      </c>
      <c r="D1" s="396">
        <f>'18'!H1+1</f>
        <v>45537</v>
      </c>
      <c r="E1" s="396"/>
      <c r="F1" s="396"/>
      <c r="G1" s="61" t="s">
        <v>18</v>
      </c>
      <c r="H1" s="396">
        <f>D1+6</f>
        <v>45543</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45537</v>
      </c>
      <c r="E8" s="356"/>
      <c r="F8" s="356"/>
      <c r="G8" s="357"/>
      <c r="H8" s="355">
        <f>IF(ISERROR(H9),"",H9)</f>
        <v>45538</v>
      </c>
      <c r="I8" s="356"/>
      <c r="J8" s="356"/>
      <c r="K8" s="357"/>
      <c r="L8" s="355">
        <f>IF(ISERROR(L9),"",L9)</f>
        <v>45539</v>
      </c>
      <c r="M8" s="356"/>
      <c r="N8" s="356"/>
      <c r="O8" s="357"/>
      <c r="P8" s="355">
        <f>IF(ISERROR(P9),"",P9)</f>
        <v>45540</v>
      </c>
      <c r="Q8" s="356"/>
      <c r="R8" s="356"/>
      <c r="S8" s="357"/>
      <c r="T8" s="355">
        <f>IF(ISERROR(T9),"",T9)</f>
        <v>45541</v>
      </c>
      <c r="U8" s="356"/>
      <c r="V8" s="356"/>
      <c r="W8" s="357"/>
      <c r="X8" s="355">
        <f>IF(ISERROR(X9),"",X9)</f>
        <v>45542</v>
      </c>
      <c r="Y8" s="356"/>
      <c r="Z8" s="356"/>
      <c r="AA8" s="357"/>
      <c r="AB8" s="355">
        <f>IF(ISERROR(AB9),"",AB9)</f>
        <v>45543</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45537</v>
      </c>
      <c r="E9" s="359"/>
      <c r="F9" s="359"/>
      <c r="G9" s="360"/>
      <c r="H9" s="358">
        <f>D9+1</f>
        <v>45538</v>
      </c>
      <c r="I9" s="359"/>
      <c r="J9" s="359"/>
      <c r="K9" s="360"/>
      <c r="L9" s="358">
        <f>H9+1</f>
        <v>45539</v>
      </c>
      <c r="M9" s="359"/>
      <c r="N9" s="359"/>
      <c r="O9" s="360"/>
      <c r="P9" s="358">
        <f>L9+1</f>
        <v>45540</v>
      </c>
      <c r="Q9" s="359"/>
      <c r="R9" s="359"/>
      <c r="S9" s="360"/>
      <c r="T9" s="358">
        <f>P9+1</f>
        <v>45541</v>
      </c>
      <c r="U9" s="359"/>
      <c r="V9" s="359"/>
      <c r="W9" s="360"/>
      <c r="X9" s="358">
        <f>T9+1</f>
        <v>45542</v>
      </c>
      <c r="Y9" s="359"/>
      <c r="Z9" s="359"/>
      <c r="AA9" s="360"/>
      <c r="AB9" s="358">
        <f>X9+1</f>
        <v>45543</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79" priority="2" operator="notEqual">
      <formula>$AF$30</formula>
    </cfRule>
  </conditionalFormatting>
  <conditionalFormatting sqref="AF30">
    <cfRule type="cellIs" dxfId="278" priority="1" operator="notEqual">
      <formula>$AF$17</formula>
    </cfRule>
  </conditionalFormatting>
  <conditionalFormatting sqref="AM10:AM42">
    <cfRule type="cellIs" dxfId="277" priority="9" operator="greaterThan">
      <formula>0</formula>
    </cfRule>
    <cfRule type="cellIs" dxfId="276" priority="10" operator="equal">
      <formula>0</formula>
    </cfRule>
  </conditionalFormatting>
  <conditionalFormatting sqref="AM44">
    <cfRule type="cellIs" dxfId="275" priority="7" operator="greaterThan">
      <formula>0</formula>
    </cfRule>
    <cfRule type="cellIs" dxfId="274" priority="8" operator="equal">
      <formula>0</formula>
    </cfRule>
  </conditionalFormatting>
  <conditionalFormatting sqref="AM47">
    <cfRule type="cellIs" dxfId="273" priority="3" operator="greaterThan">
      <formula>0</formula>
    </cfRule>
    <cfRule type="cellIs" dxfId="27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19</v>
      </c>
      <c r="D1" s="396">
        <f>'1'!H1+1</f>
        <v>45418</v>
      </c>
      <c r="E1" s="396"/>
      <c r="F1" s="396"/>
      <c r="G1" s="61" t="s">
        <v>18</v>
      </c>
      <c r="H1" s="396">
        <f>D1+6</f>
        <v>45424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45418</v>
      </c>
      <c r="E8" s="356"/>
      <c r="F8" s="356"/>
      <c r="G8" s="357"/>
      <c r="H8" s="355">
        <f>IF(ISERROR(H9),"",H9)</f>
        <v>45419</v>
      </c>
      <c r="I8" s="356"/>
      <c r="J8" s="356"/>
      <c r="K8" s="357"/>
      <c r="L8" s="355">
        <f>IF(ISERROR(L9),"",L9)</f>
        <v>45420</v>
      </c>
      <c r="M8" s="356"/>
      <c r="N8" s="356"/>
      <c r="O8" s="357"/>
      <c r="P8" s="355">
        <f>IF(ISERROR(P9),"",P9)</f>
        <v>45421</v>
      </c>
      <c r="Q8" s="356"/>
      <c r="R8" s="356"/>
      <c r="S8" s="357"/>
      <c r="T8" s="355">
        <f>IF(ISERROR(T9),"",T9)</f>
        <v>45422</v>
      </c>
      <c r="U8" s="356"/>
      <c r="V8" s="356"/>
      <c r="W8" s="357"/>
      <c r="X8" s="355">
        <f>IF(ISERROR(X9),"",X9)</f>
        <v>45423</v>
      </c>
      <c r="Y8" s="356"/>
      <c r="Z8" s="356"/>
      <c r="AA8" s="357"/>
      <c r="AB8" s="355">
        <f>IF(ISERROR(AB9),"",AB9)</f>
        <v>45424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45418</v>
      </c>
      <c r="E9" s="359"/>
      <c r="F9" s="359"/>
      <c r="G9" s="360"/>
      <c r="H9" s="358">
        <f>D9+1</f>
        <v>45419</v>
      </c>
      <c r="I9" s="359"/>
      <c r="J9" s="359"/>
      <c r="K9" s="360"/>
      <c r="L9" s="358">
        <f>H9+1</f>
        <v>45420</v>
      </c>
      <c r="M9" s="359"/>
      <c r="N9" s="359"/>
      <c r="O9" s="360"/>
      <c r="P9" s="358">
        <f>L9+1</f>
        <v>45421</v>
      </c>
      <c r="Q9" s="359"/>
      <c r="R9" s="359"/>
      <c r="S9" s="360"/>
      <c r="T9" s="358">
        <f>P9+1</f>
        <v>45422</v>
      </c>
      <c r="U9" s="359"/>
      <c r="V9" s="359"/>
      <c r="W9" s="360"/>
      <c r="X9" s="358">
        <f>T9+1</f>
        <v>45423</v>
      </c>
      <c r="Y9" s="359"/>
      <c r="Z9" s="359"/>
      <c r="AA9" s="360"/>
      <c r="AB9" s="358">
        <f>X9+1</f>
        <v>45424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ca="1">IF(AI22&gt;0,AI22/$AI$30,"")</f>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3</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415" priority="2" operator="notEqual">
      <formula>$AF$30</formula>
    </cfRule>
  </conditionalFormatting>
  <conditionalFormatting sqref="AF30">
    <cfRule type="cellIs" dxfId="414" priority="1" operator="notEqual">
      <formula>$AF$17</formula>
    </cfRule>
  </conditionalFormatting>
  <conditionalFormatting sqref="AM10:AM42">
    <cfRule type="cellIs" dxfId="413" priority="9" operator="greaterThan">
      <formula>0</formula>
    </cfRule>
    <cfRule type="cellIs" dxfId="412" priority="10" operator="equal">
      <formula>0</formula>
    </cfRule>
  </conditionalFormatting>
  <conditionalFormatting sqref="AM44">
    <cfRule type="cellIs" dxfId="411" priority="7" operator="greaterThan">
      <formula>0</formula>
    </cfRule>
    <cfRule type="cellIs" dxfId="410" priority="8" operator="equal">
      <formula>0</formula>
    </cfRule>
  </conditionalFormatting>
  <conditionalFormatting sqref="AM47">
    <cfRule type="cellIs" dxfId="409" priority="3" operator="greaterThan">
      <formula>0</formula>
    </cfRule>
    <cfRule type="cellIs" dxfId="40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37</v>
      </c>
      <c r="D1" s="396">
        <f>'19'!H1+1</f>
        <v>45544</v>
      </c>
      <c r="E1" s="396"/>
      <c r="F1" s="396"/>
      <c r="G1" s="61" t="s">
        <v>18</v>
      </c>
      <c r="H1" s="396">
        <f>D1+6</f>
        <v>45550</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45544</v>
      </c>
      <c r="E8" s="356"/>
      <c r="F8" s="356"/>
      <c r="G8" s="357"/>
      <c r="H8" s="355">
        <f>IF(ISERROR(H9),"",H9)</f>
        <v>45545</v>
      </c>
      <c r="I8" s="356"/>
      <c r="J8" s="356"/>
      <c r="K8" s="357"/>
      <c r="L8" s="355">
        <f>IF(ISERROR(L9),"",L9)</f>
        <v>45546</v>
      </c>
      <c r="M8" s="356"/>
      <c r="N8" s="356"/>
      <c r="O8" s="357"/>
      <c r="P8" s="355">
        <f>IF(ISERROR(P9),"",P9)</f>
        <v>45547</v>
      </c>
      <c r="Q8" s="356"/>
      <c r="R8" s="356"/>
      <c r="S8" s="357"/>
      <c r="T8" s="355">
        <f>IF(ISERROR(T9),"",T9)</f>
        <v>45548</v>
      </c>
      <c r="U8" s="356"/>
      <c r="V8" s="356"/>
      <c r="W8" s="357"/>
      <c r="X8" s="355">
        <f>IF(ISERROR(X9),"",X9)</f>
        <v>45549</v>
      </c>
      <c r="Y8" s="356"/>
      <c r="Z8" s="356"/>
      <c r="AA8" s="357"/>
      <c r="AB8" s="355">
        <f>IF(ISERROR(AB9),"",AB9)</f>
        <v>45550</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45544</v>
      </c>
      <c r="E9" s="359"/>
      <c r="F9" s="359"/>
      <c r="G9" s="360"/>
      <c r="H9" s="358">
        <f>D9+1</f>
        <v>45545</v>
      </c>
      <c r="I9" s="359"/>
      <c r="J9" s="359"/>
      <c r="K9" s="360"/>
      <c r="L9" s="358">
        <f>H9+1</f>
        <v>45546</v>
      </c>
      <c r="M9" s="359"/>
      <c r="N9" s="359"/>
      <c r="O9" s="360"/>
      <c r="P9" s="358">
        <f>L9+1</f>
        <v>45547</v>
      </c>
      <c r="Q9" s="359"/>
      <c r="R9" s="359"/>
      <c r="S9" s="360"/>
      <c r="T9" s="358">
        <f>P9+1</f>
        <v>45548</v>
      </c>
      <c r="U9" s="359"/>
      <c r="V9" s="359"/>
      <c r="W9" s="360"/>
      <c r="X9" s="358">
        <f>T9+1</f>
        <v>45549</v>
      </c>
      <c r="Y9" s="359"/>
      <c r="Z9" s="359"/>
      <c r="AA9" s="360"/>
      <c r="AB9" s="358">
        <f>X9+1</f>
        <v>45550</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71" priority="2" operator="notEqual">
      <formula>$AF$30</formula>
    </cfRule>
  </conditionalFormatting>
  <conditionalFormatting sqref="AF30">
    <cfRule type="cellIs" dxfId="270" priority="1" operator="notEqual">
      <formula>$AF$17</formula>
    </cfRule>
  </conditionalFormatting>
  <conditionalFormatting sqref="AM10:AM42">
    <cfRule type="cellIs" dxfId="269" priority="9" operator="greaterThan">
      <formula>0</formula>
    </cfRule>
    <cfRule type="cellIs" dxfId="268" priority="10" operator="equal">
      <formula>0</formula>
    </cfRule>
  </conditionalFormatting>
  <conditionalFormatting sqref="AM44">
    <cfRule type="cellIs" dxfId="267" priority="7" operator="greaterThan">
      <formula>0</formula>
    </cfRule>
    <cfRule type="cellIs" dxfId="266" priority="8" operator="equal">
      <formula>0</formula>
    </cfRule>
  </conditionalFormatting>
  <conditionalFormatting sqref="AM47">
    <cfRule type="cellIs" dxfId="265" priority="3" operator="greaterThan">
      <formula>0</formula>
    </cfRule>
    <cfRule type="cellIs" dxfId="26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38</v>
      </c>
      <c r="D1" s="396">
        <f>'20'!H1+1</f>
        <v>45551</v>
      </c>
      <c r="E1" s="396"/>
      <c r="F1" s="396"/>
      <c r="G1" s="61" t="s">
        <v>18</v>
      </c>
      <c r="H1" s="396">
        <f>D1+6</f>
        <v>45557</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45551</v>
      </c>
      <c r="E8" s="356"/>
      <c r="F8" s="356"/>
      <c r="G8" s="357"/>
      <c r="H8" s="355">
        <f>IF(ISERROR(H9),"",H9)</f>
        <v>45552</v>
      </c>
      <c r="I8" s="356"/>
      <c r="J8" s="356"/>
      <c r="K8" s="357"/>
      <c r="L8" s="355">
        <f>IF(ISERROR(L9),"",L9)</f>
        <v>45553</v>
      </c>
      <c r="M8" s="356"/>
      <c r="N8" s="356"/>
      <c r="O8" s="357"/>
      <c r="P8" s="355">
        <f>IF(ISERROR(P9),"",P9)</f>
        <v>45554</v>
      </c>
      <c r="Q8" s="356"/>
      <c r="R8" s="356"/>
      <c r="S8" s="357"/>
      <c r="T8" s="355">
        <f>IF(ISERROR(T9),"",T9)</f>
        <v>45555</v>
      </c>
      <c r="U8" s="356"/>
      <c r="V8" s="356"/>
      <c r="W8" s="357"/>
      <c r="X8" s="355">
        <f>IF(ISERROR(X9),"",X9)</f>
        <v>45556</v>
      </c>
      <c r="Y8" s="356"/>
      <c r="Z8" s="356"/>
      <c r="AA8" s="357"/>
      <c r="AB8" s="355">
        <f>IF(ISERROR(AB9),"",AB9)</f>
        <v>45557</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45551</v>
      </c>
      <c r="E9" s="359"/>
      <c r="F9" s="359"/>
      <c r="G9" s="360"/>
      <c r="H9" s="358">
        <f>D9+1</f>
        <v>45552</v>
      </c>
      <c r="I9" s="359"/>
      <c r="J9" s="359"/>
      <c r="K9" s="360"/>
      <c r="L9" s="358">
        <f>H9+1</f>
        <v>45553</v>
      </c>
      <c r="M9" s="359"/>
      <c r="N9" s="359"/>
      <c r="O9" s="360"/>
      <c r="P9" s="358">
        <f>L9+1</f>
        <v>45554</v>
      </c>
      <c r="Q9" s="359"/>
      <c r="R9" s="359"/>
      <c r="S9" s="360"/>
      <c r="T9" s="358">
        <f>P9+1</f>
        <v>45555</v>
      </c>
      <c r="U9" s="359"/>
      <c r="V9" s="359"/>
      <c r="W9" s="360"/>
      <c r="X9" s="358">
        <f>T9+1</f>
        <v>45556</v>
      </c>
      <c r="Y9" s="359"/>
      <c r="Z9" s="359"/>
      <c r="AA9" s="360"/>
      <c r="AB9" s="358">
        <f>X9+1</f>
        <v>45557</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63" priority="2" operator="notEqual">
      <formula>$AF$30</formula>
    </cfRule>
  </conditionalFormatting>
  <conditionalFormatting sqref="AF30">
    <cfRule type="cellIs" dxfId="262" priority="1" operator="notEqual">
      <formula>$AF$17</formula>
    </cfRule>
  </conditionalFormatting>
  <conditionalFormatting sqref="AM10:AM42">
    <cfRule type="cellIs" dxfId="261" priority="9" operator="greaterThan">
      <formula>0</formula>
    </cfRule>
    <cfRule type="cellIs" dxfId="260" priority="10" operator="equal">
      <formula>0</formula>
    </cfRule>
  </conditionalFormatting>
  <conditionalFormatting sqref="AM44">
    <cfRule type="cellIs" dxfId="259" priority="7" operator="greaterThan">
      <formula>0</formula>
    </cfRule>
    <cfRule type="cellIs" dxfId="258" priority="8" operator="equal">
      <formula>0</formula>
    </cfRule>
  </conditionalFormatting>
  <conditionalFormatting sqref="AM47">
    <cfRule type="cellIs" dxfId="257" priority="3" operator="greaterThan">
      <formula>0</formula>
    </cfRule>
    <cfRule type="cellIs" dxfId="25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39</v>
      </c>
      <c r="D1" s="396">
        <f>'21'!H1+1</f>
        <v>45558</v>
      </c>
      <c r="E1" s="396"/>
      <c r="F1" s="396"/>
      <c r="G1" s="61" t="s">
        <v>18</v>
      </c>
      <c r="H1" s="396">
        <f>D1+6</f>
        <v>45564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45558</v>
      </c>
      <c r="E8" s="356"/>
      <c r="F8" s="356"/>
      <c r="G8" s="357"/>
      <c r="H8" s="355">
        <f>IF(ISERROR(H9),"",H9)</f>
        <v>45559</v>
      </c>
      <c r="I8" s="356"/>
      <c r="J8" s="356"/>
      <c r="K8" s="357"/>
      <c r="L8" s="355">
        <f>IF(ISERROR(L9),"",L9)</f>
        <v>45560</v>
      </c>
      <c r="M8" s="356"/>
      <c r="N8" s="356"/>
      <c r="O8" s="357"/>
      <c r="P8" s="355">
        <f>IF(ISERROR(P9),"",P9)</f>
        <v>45561</v>
      </c>
      <c r="Q8" s="356"/>
      <c r="R8" s="356"/>
      <c r="S8" s="357"/>
      <c r="T8" s="355">
        <f>IF(ISERROR(T9),"",T9)</f>
        <v>45562</v>
      </c>
      <c r="U8" s="356"/>
      <c r="V8" s="356"/>
      <c r="W8" s="357"/>
      <c r="X8" s="355">
        <f>IF(ISERROR(X9),"",X9)</f>
        <v>45563</v>
      </c>
      <c r="Y8" s="356"/>
      <c r="Z8" s="356"/>
      <c r="AA8" s="357"/>
      <c r="AB8" s="355">
        <f>IF(ISERROR(AB9),"",AB9)</f>
        <v>45564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45558</v>
      </c>
      <c r="E9" s="359"/>
      <c r="F9" s="359"/>
      <c r="G9" s="360"/>
      <c r="H9" s="358">
        <f>D9+1</f>
        <v>45559</v>
      </c>
      <c r="I9" s="359"/>
      <c r="J9" s="359"/>
      <c r="K9" s="360"/>
      <c r="L9" s="358">
        <f>H9+1</f>
        <v>45560</v>
      </c>
      <c r="M9" s="359"/>
      <c r="N9" s="359"/>
      <c r="O9" s="360"/>
      <c r="P9" s="358">
        <f>L9+1</f>
        <v>45561</v>
      </c>
      <c r="Q9" s="359"/>
      <c r="R9" s="359"/>
      <c r="S9" s="360"/>
      <c r="T9" s="358">
        <f>P9+1</f>
        <v>45562</v>
      </c>
      <c r="U9" s="359"/>
      <c r="V9" s="359"/>
      <c r="W9" s="360"/>
      <c r="X9" s="358">
        <f>T9+1</f>
        <v>45563</v>
      </c>
      <c r="Y9" s="359"/>
      <c r="Z9" s="359"/>
      <c r="AA9" s="360"/>
      <c r="AB9" s="358">
        <f>X9+1</f>
        <v>45564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55" priority="2" operator="notEqual">
      <formula>$AF$30</formula>
    </cfRule>
  </conditionalFormatting>
  <conditionalFormatting sqref="AF30">
    <cfRule type="cellIs" dxfId="254" priority="1" operator="notEqual">
      <formula>$AF$17</formula>
    </cfRule>
  </conditionalFormatting>
  <conditionalFormatting sqref="AM10:AM42">
    <cfRule type="cellIs" dxfId="253" priority="9" operator="greaterThan">
      <formula>0</formula>
    </cfRule>
    <cfRule type="cellIs" dxfId="252" priority="10" operator="equal">
      <formula>0</formula>
    </cfRule>
  </conditionalFormatting>
  <conditionalFormatting sqref="AM44">
    <cfRule type="cellIs" dxfId="251" priority="7" operator="greaterThan">
      <formula>0</formula>
    </cfRule>
    <cfRule type="cellIs" dxfId="250" priority="8" operator="equal">
      <formula>0</formula>
    </cfRule>
  </conditionalFormatting>
  <conditionalFormatting sqref="AM47">
    <cfRule type="cellIs" dxfId="249" priority="3" operator="greaterThan">
      <formula>0</formula>
    </cfRule>
    <cfRule type="cellIs" dxfId="24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40</v>
      </c>
      <c r="D1" s="396">
        <f>'22'!H1+1</f>
        <v>45565</v>
      </c>
      <c r="E1" s="396"/>
      <c r="F1" s="396"/>
      <c r="G1" s="61" t="s">
        <v>18</v>
      </c>
      <c r="H1" s="396">
        <f>D1+6</f>
        <v>45571</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45565</v>
      </c>
      <c r="E8" s="356"/>
      <c r="F8" s="356"/>
      <c r="G8" s="357"/>
      <c r="H8" s="355">
        <f>IF(ISERROR(H9),"",H9)</f>
        <v>45566</v>
      </c>
      <c r="I8" s="356"/>
      <c r="J8" s="356"/>
      <c r="K8" s="357"/>
      <c r="L8" s="355">
        <f>IF(ISERROR(L9),"",L9)</f>
        <v>45567</v>
      </c>
      <c r="M8" s="356"/>
      <c r="N8" s="356"/>
      <c r="O8" s="357"/>
      <c r="P8" s="355">
        <f>IF(ISERROR(P9),"",P9)</f>
        <v>45568</v>
      </c>
      <c r="Q8" s="356"/>
      <c r="R8" s="356"/>
      <c r="S8" s="357"/>
      <c r="T8" s="355">
        <f>IF(ISERROR(T9),"",T9)</f>
        <v>45569</v>
      </c>
      <c r="U8" s="356"/>
      <c r="V8" s="356"/>
      <c r="W8" s="357"/>
      <c r="X8" s="355">
        <f>IF(ISERROR(X9),"",X9)</f>
        <v>45570</v>
      </c>
      <c r="Y8" s="356"/>
      <c r="Z8" s="356"/>
      <c r="AA8" s="357"/>
      <c r="AB8" s="355">
        <f>IF(ISERROR(AB9),"",AB9)</f>
        <v>45571</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45565</v>
      </c>
      <c r="E9" s="359"/>
      <c r="F9" s="359"/>
      <c r="G9" s="360"/>
      <c r="H9" s="358">
        <f>D9+1</f>
        <v>45566</v>
      </c>
      <c r="I9" s="359"/>
      <c r="J9" s="359"/>
      <c r="K9" s="360"/>
      <c r="L9" s="358">
        <f>H9+1</f>
        <v>45567</v>
      </c>
      <c r="M9" s="359"/>
      <c r="N9" s="359"/>
      <c r="O9" s="360"/>
      <c r="P9" s="358">
        <f>L9+1</f>
        <v>45568</v>
      </c>
      <c r="Q9" s="359"/>
      <c r="R9" s="359"/>
      <c r="S9" s="360"/>
      <c r="T9" s="358">
        <f>P9+1</f>
        <v>45569</v>
      </c>
      <c r="U9" s="359"/>
      <c r="V9" s="359"/>
      <c r="W9" s="360"/>
      <c r="X9" s="358">
        <f>T9+1</f>
        <v>45570</v>
      </c>
      <c r="Y9" s="359"/>
      <c r="Z9" s="359"/>
      <c r="AA9" s="360"/>
      <c r="AB9" s="358">
        <f>X9+1</f>
        <v>45571</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47" priority="2" operator="notEqual">
      <formula>$AF$30</formula>
    </cfRule>
  </conditionalFormatting>
  <conditionalFormatting sqref="AF30">
    <cfRule type="cellIs" dxfId="246" priority="1" operator="notEqual">
      <formula>$AF$17</formula>
    </cfRule>
  </conditionalFormatting>
  <conditionalFormatting sqref="AM10:AM42">
    <cfRule type="cellIs" dxfId="245" priority="9" operator="greaterThan">
      <formula>0</formula>
    </cfRule>
    <cfRule type="cellIs" dxfId="244" priority="10" operator="equal">
      <formula>0</formula>
    </cfRule>
  </conditionalFormatting>
  <conditionalFormatting sqref="AM44">
    <cfRule type="cellIs" dxfId="243" priority="7" operator="greaterThan">
      <formula>0</formula>
    </cfRule>
    <cfRule type="cellIs" dxfId="242" priority="8" operator="equal">
      <formula>0</formula>
    </cfRule>
  </conditionalFormatting>
  <conditionalFormatting sqref="AM47">
    <cfRule type="cellIs" dxfId="241" priority="3" operator="greaterThan">
      <formula>0</formula>
    </cfRule>
    <cfRule type="cellIs" dxfId="24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41</v>
      </c>
      <c r="D1" s="396">
        <f>'23'!H1+1</f>
        <v>45572</v>
      </c>
      <c r="E1" s="396"/>
      <c r="F1" s="396"/>
      <c r="G1" s="61" t="s">
        <v>18</v>
      </c>
      <c r="H1" s="396">
        <f>D1+6</f>
        <v>45578</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45572</v>
      </c>
      <c r="E8" s="356"/>
      <c r="F8" s="356"/>
      <c r="G8" s="357"/>
      <c r="H8" s="355">
        <f>IF(ISERROR(H9),"",H9)</f>
        <v>45573</v>
      </c>
      <c r="I8" s="356"/>
      <c r="J8" s="356"/>
      <c r="K8" s="357"/>
      <c r="L8" s="355">
        <f>IF(ISERROR(L9),"",L9)</f>
        <v>45574</v>
      </c>
      <c r="M8" s="356"/>
      <c r="N8" s="356"/>
      <c r="O8" s="357"/>
      <c r="P8" s="355">
        <f>IF(ISERROR(P9),"",P9)</f>
        <v>45575</v>
      </c>
      <c r="Q8" s="356"/>
      <c r="R8" s="356"/>
      <c r="S8" s="357"/>
      <c r="T8" s="355">
        <f>IF(ISERROR(T9),"",T9)</f>
        <v>45576</v>
      </c>
      <c r="U8" s="356"/>
      <c r="V8" s="356"/>
      <c r="W8" s="357"/>
      <c r="X8" s="355">
        <f>IF(ISERROR(X9),"",X9)</f>
        <v>45577</v>
      </c>
      <c r="Y8" s="356"/>
      <c r="Z8" s="356"/>
      <c r="AA8" s="357"/>
      <c r="AB8" s="355">
        <f>IF(ISERROR(AB9),"",AB9)</f>
        <v>45578</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45572</v>
      </c>
      <c r="E9" s="359"/>
      <c r="F9" s="359"/>
      <c r="G9" s="360"/>
      <c r="H9" s="358">
        <f>D9+1</f>
        <v>45573</v>
      </c>
      <c r="I9" s="359"/>
      <c r="J9" s="359"/>
      <c r="K9" s="360"/>
      <c r="L9" s="358">
        <f>H9+1</f>
        <v>45574</v>
      </c>
      <c r="M9" s="359"/>
      <c r="N9" s="359"/>
      <c r="O9" s="360"/>
      <c r="P9" s="358">
        <f>L9+1</f>
        <v>45575</v>
      </c>
      <c r="Q9" s="359"/>
      <c r="R9" s="359"/>
      <c r="S9" s="360"/>
      <c r="T9" s="358">
        <f>P9+1</f>
        <v>45576</v>
      </c>
      <c r="U9" s="359"/>
      <c r="V9" s="359"/>
      <c r="W9" s="360"/>
      <c r="X9" s="358">
        <f>T9+1</f>
        <v>45577</v>
      </c>
      <c r="Y9" s="359"/>
      <c r="Z9" s="359"/>
      <c r="AA9" s="360"/>
      <c r="AB9" s="358">
        <f>X9+1</f>
        <v>45578</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39" priority="2" operator="notEqual">
      <formula>$AF$30</formula>
    </cfRule>
  </conditionalFormatting>
  <conditionalFormatting sqref="AF30">
    <cfRule type="cellIs" dxfId="238" priority="1" operator="notEqual">
      <formula>$AF$17</formula>
    </cfRule>
  </conditionalFormatting>
  <conditionalFormatting sqref="AM10:AM42">
    <cfRule type="cellIs" dxfId="237" priority="9" operator="greaterThan">
      <formula>0</formula>
    </cfRule>
    <cfRule type="cellIs" dxfId="236" priority="10" operator="equal">
      <formula>0</formula>
    </cfRule>
  </conditionalFormatting>
  <conditionalFormatting sqref="AM44">
    <cfRule type="cellIs" dxfId="235" priority="7" operator="greaterThan">
      <formula>0</formula>
    </cfRule>
    <cfRule type="cellIs" dxfId="234" priority="8" operator="equal">
      <formula>0</formula>
    </cfRule>
  </conditionalFormatting>
  <conditionalFormatting sqref="AM47">
    <cfRule type="cellIs" dxfId="233" priority="3" operator="greaterThan">
      <formula>0</formula>
    </cfRule>
    <cfRule type="cellIs" dxfId="23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42</v>
      </c>
      <c r="D1" s="396">
        <f>'24'!H1+1</f>
        <v>45579</v>
      </c>
      <c r="E1" s="396"/>
      <c r="F1" s="396"/>
      <c r="G1" s="61" t="s">
        <v>18</v>
      </c>
      <c r="H1" s="396">
        <f>D1+6</f>
        <v>45585</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45579</v>
      </c>
      <c r="E8" s="356"/>
      <c r="F8" s="356"/>
      <c r="G8" s="357"/>
      <c r="H8" s="355">
        <f>IF(ISERROR(H9),"",H9)</f>
        <v>45580</v>
      </c>
      <c r="I8" s="356"/>
      <c r="J8" s="356"/>
      <c r="K8" s="357"/>
      <c r="L8" s="355">
        <f>IF(ISERROR(L9),"",L9)</f>
        <v>45581</v>
      </c>
      <c r="M8" s="356"/>
      <c r="N8" s="356"/>
      <c r="O8" s="357"/>
      <c r="P8" s="355">
        <f>IF(ISERROR(P9),"",P9)</f>
        <v>45582</v>
      </c>
      <c r="Q8" s="356"/>
      <c r="R8" s="356"/>
      <c r="S8" s="357"/>
      <c r="T8" s="355">
        <f>IF(ISERROR(T9),"",T9)</f>
        <v>45583</v>
      </c>
      <c r="U8" s="356"/>
      <c r="V8" s="356"/>
      <c r="W8" s="357"/>
      <c r="X8" s="355">
        <f>IF(ISERROR(X9),"",X9)</f>
        <v>45584</v>
      </c>
      <c r="Y8" s="356"/>
      <c r="Z8" s="356"/>
      <c r="AA8" s="357"/>
      <c r="AB8" s="355">
        <f>IF(ISERROR(AB9),"",AB9)</f>
        <v>45585</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45579</v>
      </c>
      <c r="E9" s="359"/>
      <c r="F9" s="359"/>
      <c r="G9" s="360"/>
      <c r="H9" s="358">
        <f>D9+1</f>
        <v>45580</v>
      </c>
      <c r="I9" s="359"/>
      <c r="J9" s="359"/>
      <c r="K9" s="360"/>
      <c r="L9" s="358">
        <f>H9+1</f>
        <v>45581</v>
      </c>
      <c r="M9" s="359"/>
      <c r="N9" s="359"/>
      <c r="O9" s="360"/>
      <c r="P9" s="358">
        <f>L9+1</f>
        <v>45582</v>
      </c>
      <c r="Q9" s="359"/>
      <c r="R9" s="359"/>
      <c r="S9" s="360"/>
      <c r="T9" s="358">
        <f>P9+1</f>
        <v>45583</v>
      </c>
      <c r="U9" s="359"/>
      <c r="V9" s="359"/>
      <c r="W9" s="360"/>
      <c r="X9" s="358">
        <f>T9+1</f>
        <v>45584</v>
      </c>
      <c r="Y9" s="359"/>
      <c r="Z9" s="359"/>
      <c r="AA9" s="360"/>
      <c r="AB9" s="358">
        <f>X9+1</f>
        <v>45585</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31" priority="2" operator="notEqual">
      <formula>$AF$30</formula>
    </cfRule>
  </conditionalFormatting>
  <conditionalFormatting sqref="AF30">
    <cfRule type="cellIs" dxfId="230" priority="1" operator="notEqual">
      <formula>$AF$17</formula>
    </cfRule>
  </conditionalFormatting>
  <conditionalFormatting sqref="AM10:AM42">
    <cfRule type="cellIs" dxfId="229" priority="9" operator="greaterThan">
      <formula>0</formula>
    </cfRule>
    <cfRule type="cellIs" dxfId="228" priority="10" operator="equal">
      <formula>0</formula>
    </cfRule>
  </conditionalFormatting>
  <conditionalFormatting sqref="AM44">
    <cfRule type="cellIs" dxfId="227" priority="7" operator="greaterThan">
      <formula>0</formula>
    </cfRule>
    <cfRule type="cellIs" dxfId="226" priority="8" operator="equal">
      <formula>0</formula>
    </cfRule>
  </conditionalFormatting>
  <conditionalFormatting sqref="AM47">
    <cfRule type="cellIs" dxfId="225" priority="3" operator="greaterThan">
      <formula>0</formula>
    </cfRule>
    <cfRule type="cellIs" dxfId="22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43</v>
      </c>
      <c r="D1" s="396">
        <f>'25'!H1+1</f>
        <v>45586</v>
      </c>
      <c r="E1" s="396"/>
      <c r="F1" s="396"/>
      <c r="G1" s="61" t="s">
        <v>18</v>
      </c>
      <c r="H1" s="396">
        <f>D1+6</f>
        <v>45592</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45586</v>
      </c>
      <c r="E8" s="356"/>
      <c r="F8" s="356"/>
      <c r="G8" s="357"/>
      <c r="H8" s="355">
        <f>IF(ISERROR(H9),"",H9)</f>
        <v>45587</v>
      </c>
      <c r="I8" s="356"/>
      <c r="J8" s="356"/>
      <c r="K8" s="357"/>
      <c r="L8" s="355">
        <f>IF(ISERROR(L9),"",L9)</f>
        <v>45588</v>
      </c>
      <c r="M8" s="356"/>
      <c r="N8" s="356"/>
      <c r="O8" s="357"/>
      <c r="P8" s="355">
        <f>IF(ISERROR(P9),"",P9)</f>
        <v>45589</v>
      </c>
      <c r="Q8" s="356"/>
      <c r="R8" s="356"/>
      <c r="S8" s="357"/>
      <c r="T8" s="355">
        <f>IF(ISERROR(T9),"",T9)</f>
        <v>45590</v>
      </c>
      <c r="U8" s="356"/>
      <c r="V8" s="356"/>
      <c r="W8" s="357"/>
      <c r="X8" s="355">
        <f>IF(ISERROR(X9),"",X9)</f>
        <v>45591</v>
      </c>
      <c r="Y8" s="356"/>
      <c r="Z8" s="356"/>
      <c r="AA8" s="357"/>
      <c r="AB8" s="355">
        <f>IF(ISERROR(AB9),"",AB9)</f>
        <v>45592</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45586</v>
      </c>
      <c r="E9" s="359"/>
      <c r="F9" s="359"/>
      <c r="G9" s="360"/>
      <c r="H9" s="358">
        <f>D9+1</f>
        <v>45587</v>
      </c>
      <c r="I9" s="359"/>
      <c r="J9" s="359"/>
      <c r="K9" s="360"/>
      <c r="L9" s="358">
        <f>H9+1</f>
        <v>45588</v>
      </c>
      <c r="M9" s="359"/>
      <c r="N9" s="359"/>
      <c r="O9" s="360"/>
      <c r="P9" s="358">
        <f>L9+1</f>
        <v>45589</v>
      </c>
      <c r="Q9" s="359"/>
      <c r="R9" s="359"/>
      <c r="S9" s="360"/>
      <c r="T9" s="358">
        <f>P9+1</f>
        <v>45590</v>
      </c>
      <c r="U9" s="359"/>
      <c r="V9" s="359"/>
      <c r="W9" s="360"/>
      <c r="X9" s="358">
        <f>T9+1</f>
        <v>45591</v>
      </c>
      <c r="Y9" s="359"/>
      <c r="Z9" s="359"/>
      <c r="AA9" s="360"/>
      <c r="AB9" s="358">
        <f>X9+1</f>
        <v>45592</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23" priority="2" operator="notEqual">
      <formula>$AF$30</formula>
    </cfRule>
  </conditionalFormatting>
  <conditionalFormatting sqref="AF30">
    <cfRule type="cellIs" dxfId="222" priority="1" operator="notEqual">
      <formula>$AF$17</formula>
    </cfRule>
  </conditionalFormatting>
  <conditionalFormatting sqref="AM10:AM42">
    <cfRule type="cellIs" dxfId="221" priority="9" operator="greaterThan">
      <formula>0</formula>
    </cfRule>
    <cfRule type="cellIs" dxfId="220" priority="10" operator="equal">
      <formula>0</formula>
    </cfRule>
  </conditionalFormatting>
  <conditionalFormatting sqref="AM44">
    <cfRule type="cellIs" dxfId="219" priority="7" operator="greaterThan">
      <formula>0</formula>
    </cfRule>
    <cfRule type="cellIs" dxfId="218" priority="8" operator="equal">
      <formula>0</formula>
    </cfRule>
  </conditionalFormatting>
  <conditionalFormatting sqref="AM47">
    <cfRule type="cellIs" dxfId="217" priority="3" operator="greaterThan">
      <formula>0</formula>
    </cfRule>
    <cfRule type="cellIs" dxfId="21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44</v>
      </c>
      <c r="D1" s="396">
        <f>'26'!H1+1</f>
        <v>45593</v>
      </c>
      <c r="E1" s="396"/>
      <c r="F1" s="396"/>
      <c r="G1" s="61" t="s">
        <v>18</v>
      </c>
      <c r="H1" s="396">
        <f>D1+6</f>
        <v>45599</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45593</v>
      </c>
      <c r="E8" s="356"/>
      <c r="F8" s="356"/>
      <c r="G8" s="357"/>
      <c r="H8" s="355">
        <f>IF(ISERROR(H9),"",H9)</f>
        <v>45594</v>
      </c>
      <c r="I8" s="356"/>
      <c r="J8" s="356"/>
      <c r="K8" s="357"/>
      <c r="L8" s="355">
        <f>IF(ISERROR(L9),"",L9)</f>
        <v>45595</v>
      </c>
      <c r="M8" s="356"/>
      <c r="N8" s="356"/>
      <c r="O8" s="357"/>
      <c r="P8" s="355">
        <f>IF(ISERROR(P9),"",P9)</f>
        <v>45596</v>
      </c>
      <c r="Q8" s="356"/>
      <c r="R8" s="356"/>
      <c r="S8" s="357"/>
      <c r="T8" s="355">
        <f>IF(ISERROR(T9),"",T9)</f>
        <v>45597</v>
      </c>
      <c r="U8" s="356"/>
      <c r="V8" s="356"/>
      <c r="W8" s="357"/>
      <c r="X8" s="355">
        <f>IF(ISERROR(X9),"",X9)</f>
        <v>45598</v>
      </c>
      <c r="Y8" s="356"/>
      <c r="Z8" s="356"/>
      <c r="AA8" s="357"/>
      <c r="AB8" s="355">
        <f>IF(ISERROR(AB9),"",AB9)</f>
        <v>45599</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45593</v>
      </c>
      <c r="E9" s="359"/>
      <c r="F9" s="359"/>
      <c r="G9" s="360"/>
      <c r="H9" s="358">
        <f>D9+1</f>
        <v>45594</v>
      </c>
      <c r="I9" s="359"/>
      <c r="J9" s="359"/>
      <c r="K9" s="360"/>
      <c r="L9" s="358">
        <f>H9+1</f>
        <v>45595</v>
      </c>
      <c r="M9" s="359"/>
      <c r="N9" s="359"/>
      <c r="O9" s="360"/>
      <c r="P9" s="358">
        <f>L9+1</f>
        <v>45596</v>
      </c>
      <c r="Q9" s="359"/>
      <c r="R9" s="359"/>
      <c r="S9" s="360"/>
      <c r="T9" s="358">
        <f>P9+1</f>
        <v>45597</v>
      </c>
      <c r="U9" s="359"/>
      <c r="V9" s="359"/>
      <c r="W9" s="360"/>
      <c r="X9" s="358">
        <f>T9+1</f>
        <v>45598</v>
      </c>
      <c r="Y9" s="359"/>
      <c r="Z9" s="359"/>
      <c r="AA9" s="360"/>
      <c r="AB9" s="358">
        <f>X9+1</f>
        <v>45599</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15" priority="2" operator="notEqual">
      <formula>$AF$30</formula>
    </cfRule>
  </conditionalFormatting>
  <conditionalFormatting sqref="AF30">
    <cfRule type="cellIs" dxfId="214" priority="1" operator="notEqual">
      <formula>$AF$17</formula>
    </cfRule>
  </conditionalFormatting>
  <conditionalFormatting sqref="AM10:AM42">
    <cfRule type="cellIs" dxfId="213" priority="9" operator="greaterThan">
      <formula>0</formula>
    </cfRule>
    <cfRule type="cellIs" dxfId="212" priority="10" operator="equal">
      <formula>0</formula>
    </cfRule>
  </conditionalFormatting>
  <conditionalFormatting sqref="AM44">
    <cfRule type="cellIs" dxfId="211" priority="7" operator="greaterThan">
      <formula>0</formula>
    </cfRule>
    <cfRule type="cellIs" dxfId="210" priority="8" operator="equal">
      <formula>0</formula>
    </cfRule>
  </conditionalFormatting>
  <conditionalFormatting sqref="AM47">
    <cfRule type="cellIs" dxfId="209" priority="3" operator="greaterThan">
      <formula>0</formula>
    </cfRule>
    <cfRule type="cellIs" dxfId="20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45</v>
      </c>
      <c r="D1" s="396">
        <f>'27'!H1+1</f>
        <v>45600</v>
      </c>
      <c r="E1" s="396"/>
      <c r="F1" s="396"/>
      <c r="G1" s="61" t="s">
        <v>18</v>
      </c>
      <c r="H1" s="396">
        <f>D1+6</f>
        <v>45606</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45600</v>
      </c>
      <c r="E8" s="356"/>
      <c r="F8" s="356"/>
      <c r="G8" s="357"/>
      <c r="H8" s="355">
        <f>IF(ISERROR(H9),"",H9)</f>
        <v>45601</v>
      </c>
      <c r="I8" s="356"/>
      <c r="J8" s="356"/>
      <c r="K8" s="357"/>
      <c r="L8" s="355">
        <f>IF(ISERROR(L9),"",L9)</f>
        <v>45602</v>
      </c>
      <c r="M8" s="356"/>
      <c r="N8" s="356"/>
      <c r="O8" s="357"/>
      <c r="P8" s="355">
        <f>IF(ISERROR(P9),"",P9)</f>
        <v>45603</v>
      </c>
      <c r="Q8" s="356"/>
      <c r="R8" s="356"/>
      <c r="S8" s="357"/>
      <c r="T8" s="355">
        <f>IF(ISERROR(T9),"",T9)</f>
        <v>45604</v>
      </c>
      <c r="U8" s="356"/>
      <c r="V8" s="356"/>
      <c r="W8" s="357"/>
      <c r="X8" s="355">
        <f>IF(ISERROR(X9),"",X9)</f>
        <v>45605</v>
      </c>
      <c r="Y8" s="356"/>
      <c r="Z8" s="356"/>
      <c r="AA8" s="357"/>
      <c r="AB8" s="355">
        <f>IF(ISERROR(AB9),"",AB9)</f>
        <v>45606</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45600</v>
      </c>
      <c r="E9" s="359"/>
      <c r="F9" s="359"/>
      <c r="G9" s="360"/>
      <c r="H9" s="358">
        <f>D9+1</f>
        <v>45601</v>
      </c>
      <c r="I9" s="359"/>
      <c r="J9" s="359"/>
      <c r="K9" s="360"/>
      <c r="L9" s="358">
        <f>H9+1</f>
        <v>45602</v>
      </c>
      <c r="M9" s="359"/>
      <c r="N9" s="359"/>
      <c r="O9" s="360"/>
      <c r="P9" s="358">
        <f>L9+1</f>
        <v>45603</v>
      </c>
      <c r="Q9" s="359"/>
      <c r="R9" s="359"/>
      <c r="S9" s="360"/>
      <c r="T9" s="358">
        <f>P9+1</f>
        <v>45604</v>
      </c>
      <c r="U9" s="359"/>
      <c r="V9" s="359"/>
      <c r="W9" s="360"/>
      <c r="X9" s="358">
        <f>T9+1</f>
        <v>45605</v>
      </c>
      <c r="Y9" s="359"/>
      <c r="Z9" s="359"/>
      <c r="AA9" s="360"/>
      <c r="AB9" s="358">
        <f>X9+1</f>
        <v>45606</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07" priority="2" operator="notEqual">
      <formula>$AF$30</formula>
    </cfRule>
  </conditionalFormatting>
  <conditionalFormatting sqref="AF30">
    <cfRule type="cellIs" dxfId="206" priority="1" operator="notEqual">
      <formula>$AF$17</formula>
    </cfRule>
  </conditionalFormatting>
  <conditionalFormatting sqref="AM10:AM42">
    <cfRule type="cellIs" dxfId="205" priority="9" operator="greaterThan">
      <formula>0</formula>
    </cfRule>
    <cfRule type="cellIs" dxfId="204" priority="10" operator="equal">
      <formula>0</formula>
    </cfRule>
  </conditionalFormatting>
  <conditionalFormatting sqref="AM44">
    <cfRule type="cellIs" dxfId="203" priority="7" operator="greaterThan">
      <formula>0</formula>
    </cfRule>
    <cfRule type="cellIs" dxfId="202" priority="8" operator="equal">
      <formula>0</formula>
    </cfRule>
  </conditionalFormatting>
  <conditionalFormatting sqref="AM47">
    <cfRule type="cellIs" dxfId="201" priority="3" operator="greaterThan">
      <formula>0</formula>
    </cfRule>
    <cfRule type="cellIs" dxfId="20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46</v>
      </c>
      <c r="D1" s="396">
        <f>'28'!H1+1</f>
        <v>45607</v>
      </c>
      <c r="E1" s="396"/>
      <c r="F1" s="396"/>
      <c r="G1" s="61" t="s">
        <v>18</v>
      </c>
      <c r="H1" s="396">
        <f>D1+6</f>
        <v>45613</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45607</v>
      </c>
      <c r="E8" s="356"/>
      <c r="F8" s="356"/>
      <c r="G8" s="357"/>
      <c r="H8" s="355">
        <f>IF(ISERROR(H9),"",H9)</f>
        <v>45608</v>
      </c>
      <c r="I8" s="356"/>
      <c r="J8" s="356"/>
      <c r="K8" s="357"/>
      <c r="L8" s="355">
        <f>IF(ISERROR(L9),"",L9)</f>
        <v>45609</v>
      </c>
      <c r="M8" s="356"/>
      <c r="N8" s="356"/>
      <c r="O8" s="357"/>
      <c r="P8" s="355">
        <f>IF(ISERROR(P9),"",P9)</f>
        <v>45610</v>
      </c>
      <c r="Q8" s="356"/>
      <c r="R8" s="356"/>
      <c r="S8" s="357"/>
      <c r="T8" s="355">
        <f>IF(ISERROR(T9),"",T9)</f>
        <v>45611</v>
      </c>
      <c r="U8" s="356"/>
      <c r="V8" s="356"/>
      <c r="W8" s="357"/>
      <c r="X8" s="355">
        <f>IF(ISERROR(X9),"",X9)</f>
        <v>45612</v>
      </c>
      <c r="Y8" s="356"/>
      <c r="Z8" s="356"/>
      <c r="AA8" s="357"/>
      <c r="AB8" s="355">
        <f>IF(ISERROR(AB9),"",AB9)</f>
        <v>45613</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45607</v>
      </c>
      <c r="E9" s="359"/>
      <c r="F9" s="359"/>
      <c r="G9" s="360"/>
      <c r="H9" s="358">
        <f>D9+1</f>
        <v>45608</v>
      </c>
      <c r="I9" s="359"/>
      <c r="J9" s="359"/>
      <c r="K9" s="360"/>
      <c r="L9" s="358">
        <f>H9+1</f>
        <v>45609</v>
      </c>
      <c r="M9" s="359"/>
      <c r="N9" s="359"/>
      <c r="O9" s="360"/>
      <c r="P9" s="358">
        <f>L9+1</f>
        <v>45610</v>
      </c>
      <c r="Q9" s="359"/>
      <c r="R9" s="359"/>
      <c r="S9" s="360"/>
      <c r="T9" s="358">
        <f>P9+1</f>
        <v>45611</v>
      </c>
      <c r="U9" s="359"/>
      <c r="V9" s="359"/>
      <c r="W9" s="360"/>
      <c r="X9" s="358">
        <f>T9+1</f>
        <v>45612</v>
      </c>
      <c r="Y9" s="359"/>
      <c r="Z9" s="359"/>
      <c r="AA9" s="360"/>
      <c r="AB9" s="358">
        <f>X9+1</f>
        <v>45613</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99" priority="2" operator="notEqual">
      <formula>$AF$30</formula>
    </cfRule>
  </conditionalFormatting>
  <conditionalFormatting sqref="AF30">
    <cfRule type="cellIs" dxfId="198" priority="1" operator="notEqual">
      <formula>$AF$17</formula>
    </cfRule>
  </conditionalFormatting>
  <conditionalFormatting sqref="AM10:AM42">
    <cfRule type="cellIs" dxfId="197" priority="9" operator="greaterThan">
      <formula>0</formula>
    </cfRule>
    <cfRule type="cellIs" dxfId="196" priority="10" operator="equal">
      <formula>0</formula>
    </cfRule>
  </conditionalFormatting>
  <conditionalFormatting sqref="AM44">
    <cfRule type="cellIs" dxfId="195" priority="7" operator="greaterThan">
      <formula>0</formula>
    </cfRule>
    <cfRule type="cellIs" dxfId="194" priority="8" operator="equal">
      <formula>0</formula>
    </cfRule>
  </conditionalFormatting>
  <conditionalFormatting sqref="AM47">
    <cfRule type="cellIs" dxfId="193" priority="3" operator="greaterThan">
      <formula>0</formula>
    </cfRule>
    <cfRule type="cellIs" dxfId="19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20</v>
      </c>
      <c r="D1" s="396">
        <f>'2'!H1+1</f>
        <v>45425</v>
      </c>
      <c r="E1" s="396"/>
      <c r="F1" s="396"/>
      <c r="G1" s="61" t="s">
        <v>18</v>
      </c>
      <c r="H1" s="396">
        <f>D1+6</f>
        <v>45431</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45425</v>
      </c>
      <c r="E8" s="356"/>
      <c r="F8" s="356"/>
      <c r="G8" s="357"/>
      <c r="H8" s="355">
        <f>IF(ISERROR(H9),"",H9)</f>
        <v>45426</v>
      </c>
      <c r="I8" s="356"/>
      <c r="J8" s="356"/>
      <c r="K8" s="357"/>
      <c r="L8" s="355">
        <f>IF(ISERROR(L9),"",L9)</f>
        <v>45427</v>
      </c>
      <c r="M8" s="356"/>
      <c r="N8" s="356"/>
      <c r="O8" s="357"/>
      <c r="P8" s="355">
        <f>IF(ISERROR(P9),"",P9)</f>
        <v>45428</v>
      </c>
      <c r="Q8" s="356"/>
      <c r="R8" s="356"/>
      <c r="S8" s="357"/>
      <c r="T8" s="355">
        <f>IF(ISERROR(T9),"",T9)</f>
        <v>45429</v>
      </c>
      <c r="U8" s="356"/>
      <c r="V8" s="356"/>
      <c r="W8" s="357"/>
      <c r="X8" s="355">
        <f>IF(ISERROR(X9),"",X9)</f>
        <v>45430</v>
      </c>
      <c r="Y8" s="356"/>
      <c r="Z8" s="356"/>
      <c r="AA8" s="357"/>
      <c r="AB8" s="355">
        <f>IF(ISERROR(AB9),"",AB9)</f>
        <v>45431</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45425</v>
      </c>
      <c r="E9" s="359"/>
      <c r="F9" s="359"/>
      <c r="G9" s="360"/>
      <c r="H9" s="358">
        <f>D9+1</f>
        <v>45426</v>
      </c>
      <c r="I9" s="359"/>
      <c r="J9" s="359"/>
      <c r="K9" s="360"/>
      <c r="L9" s="358">
        <f>H9+1</f>
        <v>45427</v>
      </c>
      <c r="M9" s="359"/>
      <c r="N9" s="359"/>
      <c r="O9" s="360"/>
      <c r="P9" s="358">
        <f>L9+1</f>
        <v>45428</v>
      </c>
      <c r="Q9" s="359"/>
      <c r="R9" s="359"/>
      <c r="S9" s="360"/>
      <c r="T9" s="358">
        <f>P9+1</f>
        <v>45429</v>
      </c>
      <c r="U9" s="359"/>
      <c r="V9" s="359"/>
      <c r="W9" s="360"/>
      <c r="X9" s="358">
        <f>T9+1</f>
        <v>45430</v>
      </c>
      <c r="Y9" s="359"/>
      <c r="Z9" s="359"/>
      <c r="AA9" s="360"/>
      <c r="AB9" s="358">
        <f>X9+1</f>
        <v>45431</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407" priority="2" operator="notEqual">
      <formula>$AF$30</formula>
    </cfRule>
  </conditionalFormatting>
  <conditionalFormatting sqref="AF30">
    <cfRule type="cellIs" dxfId="406" priority="1" operator="notEqual">
      <formula>$AF$17</formula>
    </cfRule>
  </conditionalFormatting>
  <conditionalFormatting sqref="AM10:AM42">
    <cfRule type="cellIs" dxfId="405" priority="9" operator="greaterThan">
      <formula>0</formula>
    </cfRule>
    <cfRule type="cellIs" dxfId="404" priority="10" operator="equal">
      <formula>0</formula>
    </cfRule>
  </conditionalFormatting>
  <conditionalFormatting sqref="AM44">
    <cfRule type="cellIs" dxfId="403" priority="7" operator="greaterThan">
      <formula>0</formula>
    </cfRule>
    <cfRule type="cellIs" dxfId="402" priority="8" operator="equal">
      <formula>0</formula>
    </cfRule>
  </conditionalFormatting>
  <conditionalFormatting sqref="AM47">
    <cfRule type="cellIs" dxfId="401" priority="3" operator="greaterThan">
      <formula>0</formula>
    </cfRule>
    <cfRule type="cellIs" dxfId="40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47</v>
      </c>
      <c r="D1" s="396">
        <f>'29'!H1+1</f>
        <v>45614</v>
      </c>
      <c r="E1" s="396"/>
      <c r="F1" s="396"/>
      <c r="G1" s="61" t="s">
        <v>18</v>
      </c>
      <c r="H1" s="396">
        <f>D1+6</f>
        <v>45620</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45614</v>
      </c>
      <c r="E8" s="356"/>
      <c r="F8" s="356"/>
      <c r="G8" s="357"/>
      <c r="H8" s="355">
        <f>IF(ISERROR(H9),"",H9)</f>
        <v>45615</v>
      </c>
      <c r="I8" s="356"/>
      <c r="J8" s="356"/>
      <c r="K8" s="357"/>
      <c r="L8" s="355">
        <f>IF(ISERROR(L9),"",L9)</f>
        <v>45616</v>
      </c>
      <c r="M8" s="356"/>
      <c r="N8" s="356"/>
      <c r="O8" s="357"/>
      <c r="P8" s="355">
        <f>IF(ISERROR(P9),"",P9)</f>
        <v>45617</v>
      </c>
      <c r="Q8" s="356"/>
      <c r="R8" s="356"/>
      <c r="S8" s="357"/>
      <c r="T8" s="355">
        <f>IF(ISERROR(T9),"",T9)</f>
        <v>45618</v>
      </c>
      <c r="U8" s="356"/>
      <c r="V8" s="356"/>
      <c r="W8" s="357"/>
      <c r="X8" s="355">
        <f>IF(ISERROR(X9),"",X9)</f>
        <v>45619</v>
      </c>
      <c r="Y8" s="356"/>
      <c r="Z8" s="356"/>
      <c r="AA8" s="357"/>
      <c r="AB8" s="355">
        <f>IF(ISERROR(AB9),"",AB9)</f>
        <v>45620</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45614</v>
      </c>
      <c r="E9" s="359"/>
      <c r="F9" s="359"/>
      <c r="G9" s="360"/>
      <c r="H9" s="358">
        <f>D9+1</f>
        <v>45615</v>
      </c>
      <c r="I9" s="359"/>
      <c r="J9" s="359"/>
      <c r="K9" s="360"/>
      <c r="L9" s="358">
        <f>H9+1</f>
        <v>45616</v>
      </c>
      <c r="M9" s="359"/>
      <c r="N9" s="359"/>
      <c r="O9" s="360"/>
      <c r="P9" s="358">
        <f>L9+1</f>
        <v>45617</v>
      </c>
      <c r="Q9" s="359"/>
      <c r="R9" s="359"/>
      <c r="S9" s="360"/>
      <c r="T9" s="358">
        <f>P9+1</f>
        <v>45618</v>
      </c>
      <c r="U9" s="359"/>
      <c r="V9" s="359"/>
      <c r="W9" s="360"/>
      <c r="X9" s="358">
        <f>T9+1</f>
        <v>45619</v>
      </c>
      <c r="Y9" s="359"/>
      <c r="Z9" s="359"/>
      <c r="AA9" s="360"/>
      <c r="AB9" s="358">
        <f>X9+1</f>
        <v>45620</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91" priority="2" operator="notEqual">
      <formula>$AF$30</formula>
    </cfRule>
  </conditionalFormatting>
  <conditionalFormatting sqref="AF30">
    <cfRule type="cellIs" dxfId="190" priority="1" operator="notEqual">
      <formula>$AF$17</formula>
    </cfRule>
  </conditionalFormatting>
  <conditionalFormatting sqref="AM10:AM42">
    <cfRule type="cellIs" dxfId="189" priority="9" operator="greaterThan">
      <formula>0</formula>
    </cfRule>
    <cfRule type="cellIs" dxfId="188" priority="10" operator="equal">
      <formula>0</formula>
    </cfRule>
  </conditionalFormatting>
  <conditionalFormatting sqref="AM44">
    <cfRule type="cellIs" dxfId="187" priority="7" operator="greaterThan">
      <formula>0</formula>
    </cfRule>
    <cfRule type="cellIs" dxfId="186" priority="8" operator="equal">
      <formula>0</formula>
    </cfRule>
  </conditionalFormatting>
  <conditionalFormatting sqref="AM47">
    <cfRule type="cellIs" dxfId="185" priority="3" operator="greaterThan">
      <formula>0</formula>
    </cfRule>
    <cfRule type="cellIs" dxfId="18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48</v>
      </c>
      <c r="D1" s="396">
        <f>'30'!H1+1</f>
        <v>45621</v>
      </c>
      <c r="E1" s="396"/>
      <c r="F1" s="396"/>
      <c r="G1" s="61" t="s">
        <v>18</v>
      </c>
      <c r="H1" s="396">
        <f>D1+6</f>
        <v>45627</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45621</v>
      </c>
      <c r="E8" s="356"/>
      <c r="F8" s="356"/>
      <c r="G8" s="357"/>
      <c r="H8" s="355">
        <f>IF(ISERROR(H9),"",H9)</f>
        <v>45622</v>
      </c>
      <c r="I8" s="356"/>
      <c r="J8" s="356"/>
      <c r="K8" s="357"/>
      <c r="L8" s="355">
        <f>IF(ISERROR(L9),"",L9)</f>
        <v>45623</v>
      </c>
      <c r="M8" s="356"/>
      <c r="N8" s="356"/>
      <c r="O8" s="357"/>
      <c r="P8" s="355">
        <f>IF(ISERROR(P9),"",P9)</f>
        <v>45624</v>
      </c>
      <c r="Q8" s="356"/>
      <c r="R8" s="356"/>
      <c r="S8" s="357"/>
      <c r="T8" s="355">
        <f>IF(ISERROR(T9),"",T9)</f>
        <v>45625</v>
      </c>
      <c r="U8" s="356"/>
      <c r="V8" s="356"/>
      <c r="W8" s="357"/>
      <c r="X8" s="355">
        <f>IF(ISERROR(X9),"",X9)</f>
        <v>45626</v>
      </c>
      <c r="Y8" s="356"/>
      <c r="Z8" s="356"/>
      <c r="AA8" s="357"/>
      <c r="AB8" s="355">
        <f>IF(ISERROR(AB9),"",AB9)</f>
        <v>45627</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45621</v>
      </c>
      <c r="E9" s="359"/>
      <c r="F9" s="359"/>
      <c r="G9" s="360"/>
      <c r="H9" s="358">
        <f>D9+1</f>
        <v>45622</v>
      </c>
      <c r="I9" s="359"/>
      <c r="J9" s="359"/>
      <c r="K9" s="360"/>
      <c r="L9" s="358">
        <f>H9+1</f>
        <v>45623</v>
      </c>
      <c r="M9" s="359"/>
      <c r="N9" s="359"/>
      <c r="O9" s="360"/>
      <c r="P9" s="358">
        <f>L9+1</f>
        <v>45624</v>
      </c>
      <c r="Q9" s="359"/>
      <c r="R9" s="359"/>
      <c r="S9" s="360"/>
      <c r="T9" s="358">
        <f>P9+1</f>
        <v>45625</v>
      </c>
      <c r="U9" s="359"/>
      <c r="V9" s="359"/>
      <c r="W9" s="360"/>
      <c r="X9" s="358">
        <f>T9+1</f>
        <v>45626</v>
      </c>
      <c r="Y9" s="359"/>
      <c r="Z9" s="359"/>
      <c r="AA9" s="360"/>
      <c r="AB9" s="358">
        <f>X9+1</f>
        <v>45627</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83" priority="2" operator="notEqual">
      <formula>$AF$30</formula>
    </cfRule>
  </conditionalFormatting>
  <conditionalFormatting sqref="AF30">
    <cfRule type="cellIs" dxfId="182" priority="1" operator="notEqual">
      <formula>$AF$17</formula>
    </cfRule>
  </conditionalFormatting>
  <conditionalFormatting sqref="AM10:AM42">
    <cfRule type="cellIs" dxfId="181" priority="9" operator="greaterThan">
      <formula>0</formula>
    </cfRule>
    <cfRule type="cellIs" dxfId="180" priority="10" operator="equal">
      <formula>0</formula>
    </cfRule>
  </conditionalFormatting>
  <conditionalFormatting sqref="AM44">
    <cfRule type="cellIs" dxfId="179" priority="7" operator="greaterThan">
      <formula>0</formula>
    </cfRule>
    <cfRule type="cellIs" dxfId="178" priority="8" operator="equal">
      <formula>0</formula>
    </cfRule>
  </conditionalFormatting>
  <conditionalFormatting sqref="AM47">
    <cfRule type="cellIs" dxfId="177" priority="3" operator="greaterThan">
      <formula>0</formula>
    </cfRule>
    <cfRule type="cellIs" dxfId="17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49</v>
      </c>
      <c r="D1" s="396">
        <f>'31'!H1+1</f>
        <v>45628</v>
      </c>
      <c r="E1" s="396"/>
      <c r="F1" s="396"/>
      <c r="G1" s="61" t="s">
        <v>18</v>
      </c>
      <c r="H1" s="396">
        <f>D1+6</f>
        <v>45634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45628</v>
      </c>
      <c r="E8" s="356"/>
      <c r="F8" s="356"/>
      <c r="G8" s="357"/>
      <c r="H8" s="355">
        <f>IF(ISERROR(H9),"",H9)</f>
        <v>45629</v>
      </c>
      <c r="I8" s="356"/>
      <c r="J8" s="356"/>
      <c r="K8" s="357"/>
      <c r="L8" s="355">
        <f>IF(ISERROR(L9),"",L9)</f>
        <v>45630</v>
      </c>
      <c r="M8" s="356"/>
      <c r="N8" s="356"/>
      <c r="O8" s="357"/>
      <c r="P8" s="355">
        <f>IF(ISERROR(P9),"",P9)</f>
        <v>45631</v>
      </c>
      <c r="Q8" s="356"/>
      <c r="R8" s="356"/>
      <c r="S8" s="357"/>
      <c r="T8" s="355">
        <f>IF(ISERROR(T9),"",T9)</f>
        <v>45632</v>
      </c>
      <c r="U8" s="356"/>
      <c r="V8" s="356"/>
      <c r="W8" s="357"/>
      <c r="X8" s="355">
        <f>IF(ISERROR(X9),"",X9)</f>
        <v>45633</v>
      </c>
      <c r="Y8" s="356"/>
      <c r="Z8" s="356"/>
      <c r="AA8" s="357"/>
      <c r="AB8" s="355">
        <f>IF(ISERROR(AB9),"",AB9)</f>
        <v>45634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45628</v>
      </c>
      <c r="E9" s="359"/>
      <c r="F9" s="359"/>
      <c r="G9" s="360"/>
      <c r="H9" s="358">
        <f>D9+1</f>
        <v>45629</v>
      </c>
      <c r="I9" s="359"/>
      <c r="J9" s="359"/>
      <c r="K9" s="360"/>
      <c r="L9" s="358">
        <f>H9+1</f>
        <v>45630</v>
      </c>
      <c r="M9" s="359"/>
      <c r="N9" s="359"/>
      <c r="O9" s="360"/>
      <c r="P9" s="358">
        <f>L9+1</f>
        <v>45631</v>
      </c>
      <c r="Q9" s="359"/>
      <c r="R9" s="359"/>
      <c r="S9" s="360"/>
      <c r="T9" s="358">
        <f>P9+1</f>
        <v>45632</v>
      </c>
      <c r="U9" s="359"/>
      <c r="V9" s="359"/>
      <c r="W9" s="360"/>
      <c r="X9" s="358">
        <f>T9+1</f>
        <v>45633</v>
      </c>
      <c r="Y9" s="359"/>
      <c r="Z9" s="359"/>
      <c r="AA9" s="360"/>
      <c r="AB9" s="358">
        <f>X9+1</f>
        <v>45634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75" priority="2" operator="notEqual">
      <formula>$AF$30</formula>
    </cfRule>
  </conditionalFormatting>
  <conditionalFormatting sqref="AF30">
    <cfRule type="cellIs" dxfId="174" priority="1" operator="notEqual">
      <formula>$AF$17</formula>
    </cfRule>
  </conditionalFormatting>
  <conditionalFormatting sqref="AM10:AM42">
    <cfRule type="cellIs" dxfId="173" priority="9" operator="greaterThan">
      <formula>0</formula>
    </cfRule>
    <cfRule type="cellIs" dxfId="172" priority="10" operator="equal">
      <formula>0</formula>
    </cfRule>
  </conditionalFormatting>
  <conditionalFormatting sqref="AM44">
    <cfRule type="cellIs" dxfId="171" priority="7" operator="greaterThan">
      <formula>0</formula>
    </cfRule>
    <cfRule type="cellIs" dxfId="170" priority="8" operator="equal">
      <formula>0</formula>
    </cfRule>
  </conditionalFormatting>
  <conditionalFormatting sqref="AM47">
    <cfRule type="cellIs" dxfId="169" priority="3" operator="greaterThan">
      <formula>0</formula>
    </cfRule>
    <cfRule type="cellIs" dxfId="16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50</v>
      </c>
      <c r="D1" s="396">
        <f>'32'!H1+1</f>
        <v>45635</v>
      </c>
      <c r="E1" s="396"/>
      <c r="F1" s="396"/>
      <c r="G1" s="61" t="s">
        <v>18</v>
      </c>
      <c r="H1" s="396">
        <f>D1+6</f>
        <v>45641</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45635</v>
      </c>
      <c r="E8" s="356"/>
      <c r="F8" s="356"/>
      <c r="G8" s="357"/>
      <c r="H8" s="355">
        <f>IF(ISERROR(H9),"",H9)</f>
        <v>45636</v>
      </c>
      <c r="I8" s="356"/>
      <c r="J8" s="356"/>
      <c r="K8" s="357"/>
      <c r="L8" s="355">
        <f>IF(ISERROR(L9),"",L9)</f>
        <v>45637</v>
      </c>
      <c r="M8" s="356"/>
      <c r="N8" s="356"/>
      <c r="O8" s="357"/>
      <c r="P8" s="355">
        <f>IF(ISERROR(P9),"",P9)</f>
        <v>45638</v>
      </c>
      <c r="Q8" s="356"/>
      <c r="R8" s="356"/>
      <c r="S8" s="357"/>
      <c r="T8" s="355">
        <f>IF(ISERROR(T9),"",T9)</f>
        <v>45639</v>
      </c>
      <c r="U8" s="356"/>
      <c r="V8" s="356"/>
      <c r="W8" s="357"/>
      <c r="X8" s="355">
        <f>IF(ISERROR(X9),"",X9)</f>
        <v>45640</v>
      </c>
      <c r="Y8" s="356"/>
      <c r="Z8" s="356"/>
      <c r="AA8" s="357"/>
      <c r="AB8" s="355">
        <f>IF(ISERROR(AB9),"",AB9)</f>
        <v>45641</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45635</v>
      </c>
      <c r="E9" s="359"/>
      <c r="F9" s="359"/>
      <c r="G9" s="360"/>
      <c r="H9" s="358">
        <f>D9+1</f>
        <v>45636</v>
      </c>
      <c r="I9" s="359"/>
      <c r="J9" s="359"/>
      <c r="K9" s="360"/>
      <c r="L9" s="358">
        <f>H9+1</f>
        <v>45637</v>
      </c>
      <c r="M9" s="359"/>
      <c r="N9" s="359"/>
      <c r="O9" s="360"/>
      <c r="P9" s="358">
        <f>L9+1</f>
        <v>45638</v>
      </c>
      <c r="Q9" s="359"/>
      <c r="R9" s="359"/>
      <c r="S9" s="360"/>
      <c r="T9" s="358">
        <f>P9+1</f>
        <v>45639</v>
      </c>
      <c r="U9" s="359"/>
      <c r="V9" s="359"/>
      <c r="W9" s="360"/>
      <c r="X9" s="358">
        <f>T9+1</f>
        <v>45640</v>
      </c>
      <c r="Y9" s="359"/>
      <c r="Z9" s="359"/>
      <c r="AA9" s="360"/>
      <c r="AB9" s="358">
        <f>X9+1</f>
        <v>45641</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67" priority="2" operator="notEqual">
      <formula>$AF$30</formula>
    </cfRule>
  </conditionalFormatting>
  <conditionalFormatting sqref="AF30">
    <cfRule type="cellIs" dxfId="166" priority="1" operator="notEqual">
      <formula>$AF$17</formula>
    </cfRule>
  </conditionalFormatting>
  <conditionalFormatting sqref="AM10:AM42">
    <cfRule type="cellIs" dxfId="165" priority="9" operator="greaterThan">
      <formula>0</formula>
    </cfRule>
    <cfRule type="cellIs" dxfId="164" priority="10" operator="equal">
      <formula>0</formula>
    </cfRule>
  </conditionalFormatting>
  <conditionalFormatting sqref="AM44">
    <cfRule type="cellIs" dxfId="163" priority="7" operator="greaterThan">
      <formula>0</formula>
    </cfRule>
    <cfRule type="cellIs" dxfId="162" priority="8" operator="equal">
      <formula>0</formula>
    </cfRule>
  </conditionalFormatting>
  <conditionalFormatting sqref="AM47">
    <cfRule type="cellIs" dxfId="161" priority="3" operator="greaterThan">
      <formula>0</formula>
    </cfRule>
    <cfRule type="cellIs" dxfId="16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51</v>
      </c>
      <c r="D1" s="396">
        <f>'33'!H1+1</f>
        <v>45642</v>
      </c>
      <c r="E1" s="396"/>
      <c r="F1" s="396"/>
      <c r="G1" s="61" t="s">
        <v>18</v>
      </c>
      <c r="H1" s="396">
        <f>D1+6</f>
        <v>45648</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45642</v>
      </c>
      <c r="E8" s="356"/>
      <c r="F8" s="356"/>
      <c r="G8" s="357"/>
      <c r="H8" s="355">
        <f>IF(ISERROR(H9),"",H9)</f>
        <v>45643</v>
      </c>
      <c r="I8" s="356"/>
      <c r="J8" s="356"/>
      <c r="K8" s="357"/>
      <c r="L8" s="355">
        <f>IF(ISERROR(L9),"",L9)</f>
        <v>45644</v>
      </c>
      <c r="M8" s="356"/>
      <c r="N8" s="356"/>
      <c r="O8" s="357"/>
      <c r="P8" s="355">
        <f>IF(ISERROR(P9),"",P9)</f>
        <v>45645</v>
      </c>
      <c r="Q8" s="356"/>
      <c r="R8" s="356"/>
      <c r="S8" s="357"/>
      <c r="T8" s="355">
        <f>IF(ISERROR(T9),"",T9)</f>
        <v>45646</v>
      </c>
      <c r="U8" s="356"/>
      <c r="V8" s="356"/>
      <c r="W8" s="357"/>
      <c r="X8" s="355">
        <f>IF(ISERROR(X9),"",X9)</f>
        <v>45647</v>
      </c>
      <c r="Y8" s="356"/>
      <c r="Z8" s="356"/>
      <c r="AA8" s="357"/>
      <c r="AB8" s="355">
        <f>IF(ISERROR(AB9),"",AB9)</f>
        <v>45648</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45642</v>
      </c>
      <c r="E9" s="359"/>
      <c r="F9" s="359"/>
      <c r="G9" s="360"/>
      <c r="H9" s="358">
        <f>D9+1</f>
        <v>45643</v>
      </c>
      <c r="I9" s="359"/>
      <c r="J9" s="359"/>
      <c r="K9" s="360"/>
      <c r="L9" s="358">
        <f>H9+1</f>
        <v>45644</v>
      </c>
      <c r="M9" s="359"/>
      <c r="N9" s="359"/>
      <c r="O9" s="360"/>
      <c r="P9" s="358">
        <f>L9+1</f>
        <v>45645</v>
      </c>
      <c r="Q9" s="359"/>
      <c r="R9" s="359"/>
      <c r="S9" s="360"/>
      <c r="T9" s="358">
        <f>P9+1</f>
        <v>45646</v>
      </c>
      <c r="U9" s="359"/>
      <c r="V9" s="359"/>
      <c r="W9" s="360"/>
      <c r="X9" s="358">
        <f>T9+1</f>
        <v>45647</v>
      </c>
      <c r="Y9" s="359"/>
      <c r="Z9" s="359"/>
      <c r="AA9" s="360"/>
      <c r="AB9" s="358">
        <f>X9+1</f>
        <v>45648</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59" priority="2" operator="notEqual">
      <formula>$AF$30</formula>
    </cfRule>
  </conditionalFormatting>
  <conditionalFormatting sqref="AF30">
    <cfRule type="cellIs" dxfId="158" priority="1" operator="notEqual">
      <formula>$AF$17</formula>
    </cfRule>
  </conditionalFormatting>
  <conditionalFormatting sqref="AM10:AM42">
    <cfRule type="cellIs" dxfId="157" priority="9" operator="greaterThan">
      <formula>0</formula>
    </cfRule>
    <cfRule type="cellIs" dxfId="156" priority="10" operator="equal">
      <formula>0</formula>
    </cfRule>
  </conditionalFormatting>
  <conditionalFormatting sqref="AM44">
    <cfRule type="cellIs" dxfId="155" priority="7" operator="greaterThan">
      <formula>0</formula>
    </cfRule>
    <cfRule type="cellIs" dxfId="154" priority="8" operator="equal">
      <formula>0</formula>
    </cfRule>
  </conditionalFormatting>
  <conditionalFormatting sqref="AM47">
    <cfRule type="cellIs" dxfId="153" priority="3" operator="greaterThan">
      <formula>0</formula>
    </cfRule>
    <cfRule type="cellIs" dxfId="15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52</v>
      </c>
      <c r="D1" s="396">
        <f>'34'!H1+1</f>
        <v>45649</v>
      </c>
      <c r="E1" s="396"/>
      <c r="F1" s="396"/>
      <c r="G1" s="61" t="s">
        <v>18</v>
      </c>
      <c r="H1" s="396">
        <f>D1+6</f>
        <v>45655</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45649</v>
      </c>
      <c r="E8" s="356"/>
      <c r="F8" s="356"/>
      <c r="G8" s="357"/>
      <c r="H8" s="355">
        <f>IF(ISERROR(H9),"",H9)</f>
        <v>45650</v>
      </c>
      <c r="I8" s="356"/>
      <c r="J8" s="356"/>
      <c r="K8" s="357"/>
      <c r="L8" s="355">
        <f>IF(ISERROR(L9),"",L9)</f>
        <v>45651</v>
      </c>
      <c r="M8" s="356"/>
      <c r="N8" s="356"/>
      <c r="O8" s="357"/>
      <c r="P8" s="355">
        <f>IF(ISERROR(P9),"",P9)</f>
        <v>45652</v>
      </c>
      <c r="Q8" s="356"/>
      <c r="R8" s="356"/>
      <c r="S8" s="357"/>
      <c r="T8" s="355">
        <f>IF(ISERROR(T9),"",T9)</f>
        <v>45653</v>
      </c>
      <c r="U8" s="356"/>
      <c r="V8" s="356"/>
      <c r="W8" s="357"/>
      <c r="X8" s="355">
        <f>IF(ISERROR(X9),"",X9)</f>
        <v>45654</v>
      </c>
      <c r="Y8" s="356"/>
      <c r="Z8" s="356"/>
      <c r="AA8" s="357"/>
      <c r="AB8" s="355">
        <f>IF(ISERROR(AB9),"",AB9)</f>
        <v>45655</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45649</v>
      </c>
      <c r="E9" s="359"/>
      <c r="F9" s="359"/>
      <c r="G9" s="360"/>
      <c r="H9" s="358">
        <f>D9+1</f>
        <v>45650</v>
      </c>
      <c r="I9" s="359"/>
      <c r="J9" s="359"/>
      <c r="K9" s="360"/>
      <c r="L9" s="358">
        <f>H9+1</f>
        <v>45651</v>
      </c>
      <c r="M9" s="359"/>
      <c r="N9" s="359"/>
      <c r="O9" s="360"/>
      <c r="P9" s="358">
        <f>L9+1</f>
        <v>45652</v>
      </c>
      <c r="Q9" s="359"/>
      <c r="R9" s="359"/>
      <c r="S9" s="360"/>
      <c r="T9" s="358">
        <f>P9+1</f>
        <v>45653</v>
      </c>
      <c r="U9" s="359"/>
      <c r="V9" s="359"/>
      <c r="W9" s="360"/>
      <c r="X9" s="358">
        <f>T9+1</f>
        <v>45654</v>
      </c>
      <c r="Y9" s="359"/>
      <c r="Z9" s="359"/>
      <c r="AA9" s="360"/>
      <c r="AB9" s="358">
        <f>X9+1</f>
        <v>45655</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51" priority="2" operator="notEqual">
      <formula>$AF$30</formula>
    </cfRule>
  </conditionalFormatting>
  <conditionalFormatting sqref="AF30">
    <cfRule type="cellIs" dxfId="150" priority="1" operator="notEqual">
      <formula>$AF$17</formula>
    </cfRule>
  </conditionalFormatting>
  <conditionalFormatting sqref="AM10:AM42">
    <cfRule type="cellIs" dxfId="149" priority="9" operator="greaterThan">
      <formula>0</formula>
    </cfRule>
    <cfRule type="cellIs" dxfId="148" priority="10" operator="equal">
      <formula>0</formula>
    </cfRule>
  </conditionalFormatting>
  <conditionalFormatting sqref="AM44">
    <cfRule type="cellIs" dxfId="147" priority="7" operator="greaterThan">
      <formula>0</formula>
    </cfRule>
    <cfRule type="cellIs" dxfId="146" priority="8" operator="equal">
      <formula>0</formula>
    </cfRule>
  </conditionalFormatting>
  <conditionalFormatting sqref="AM47">
    <cfRule type="cellIs" dxfId="145" priority="3" operator="greaterThan">
      <formula>0</formula>
    </cfRule>
    <cfRule type="cellIs" dxfId="14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v>
      </c>
      <c r="D1" s="396">
        <f>'35'!H1+1</f>
        <v>45656</v>
      </c>
      <c r="E1" s="396"/>
      <c r="F1" s="396"/>
      <c r="G1" s="61" t="s">
        <v>18</v>
      </c>
      <c r="H1" s="396">
        <f>D1+6</f>
        <v>45662</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45656</v>
      </c>
      <c r="E8" s="356"/>
      <c r="F8" s="356"/>
      <c r="G8" s="357"/>
      <c r="H8" s="355">
        <f>IF(ISERROR(H9),"",H9)</f>
        <v>45657</v>
      </c>
      <c r="I8" s="356"/>
      <c r="J8" s="356"/>
      <c r="K8" s="357"/>
      <c r="L8" s="355">
        <f>IF(ISERROR(L9),"",L9)</f>
        <v>45658</v>
      </c>
      <c r="M8" s="356"/>
      <c r="N8" s="356"/>
      <c r="O8" s="357"/>
      <c r="P8" s="355">
        <f>IF(ISERROR(P9),"",P9)</f>
        <v>45659</v>
      </c>
      <c r="Q8" s="356"/>
      <c r="R8" s="356"/>
      <c r="S8" s="357"/>
      <c r="T8" s="355">
        <f>IF(ISERROR(T9),"",T9)</f>
        <v>45660</v>
      </c>
      <c r="U8" s="356"/>
      <c r="V8" s="356"/>
      <c r="W8" s="357"/>
      <c r="X8" s="355">
        <f>IF(ISERROR(X9),"",X9)</f>
        <v>45661</v>
      </c>
      <c r="Y8" s="356"/>
      <c r="Z8" s="356"/>
      <c r="AA8" s="357"/>
      <c r="AB8" s="355">
        <f>IF(ISERROR(AB9),"",AB9)</f>
        <v>45662</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45656</v>
      </c>
      <c r="E9" s="359"/>
      <c r="F9" s="359"/>
      <c r="G9" s="360"/>
      <c r="H9" s="358">
        <f>D9+1</f>
        <v>45657</v>
      </c>
      <c r="I9" s="359"/>
      <c r="J9" s="359"/>
      <c r="K9" s="360"/>
      <c r="L9" s="358">
        <f>H9+1</f>
        <v>45658</v>
      </c>
      <c r="M9" s="359"/>
      <c r="N9" s="359"/>
      <c r="O9" s="360"/>
      <c r="P9" s="358">
        <f>L9+1</f>
        <v>45659</v>
      </c>
      <c r="Q9" s="359"/>
      <c r="R9" s="359"/>
      <c r="S9" s="360"/>
      <c r="T9" s="358">
        <f>P9+1</f>
        <v>45660</v>
      </c>
      <c r="U9" s="359"/>
      <c r="V9" s="359"/>
      <c r="W9" s="360"/>
      <c r="X9" s="358">
        <f>T9+1</f>
        <v>45661</v>
      </c>
      <c r="Y9" s="359"/>
      <c r="Z9" s="359"/>
      <c r="AA9" s="360"/>
      <c r="AB9" s="358">
        <f>X9+1</f>
        <v>45662</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43" priority="2" operator="notEqual">
      <formula>$AF$30</formula>
    </cfRule>
  </conditionalFormatting>
  <conditionalFormatting sqref="AF30">
    <cfRule type="cellIs" dxfId="142" priority="1" operator="notEqual">
      <formula>$AF$17</formula>
    </cfRule>
  </conditionalFormatting>
  <conditionalFormatting sqref="AM10:AM42">
    <cfRule type="cellIs" dxfId="141" priority="9" operator="greaterThan">
      <formula>0</formula>
    </cfRule>
    <cfRule type="cellIs" dxfId="140" priority="10" operator="equal">
      <formula>0</formula>
    </cfRule>
  </conditionalFormatting>
  <conditionalFormatting sqref="AM44">
    <cfRule type="cellIs" dxfId="139" priority="7" operator="greaterThan">
      <formula>0</formula>
    </cfRule>
    <cfRule type="cellIs" dxfId="138" priority="8" operator="equal">
      <formula>0</formula>
    </cfRule>
  </conditionalFormatting>
  <conditionalFormatting sqref="AM47">
    <cfRule type="cellIs" dxfId="137" priority="3" operator="greaterThan">
      <formula>0</formula>
    </cfRule>
    <cfRule type="cellIs" dxfId="13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2</v>
      </c>
      <c r="D1" s="396">
        <f>'36'!H1+1</f>
        <v>45663</v>
      </c>
      <c r="E1" s="396"/>
      <c r="F1" s="396"/>
      <c r="G1" s="61" t="s">
        <v>18</v>
      </c>
      <c r="H1" s="396">
        <f>D1+6</f>
        <v>45669</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45663</v>
      </c>
      <c r="E8" s="356"/>
      <c r="F8" s="356"/>
      <c r="G8" s="357"/>
      <c r="H8" s="355">
        <f>IF(ISERROR(H9),"",H9)</f>
        <v>45664</v>
      </c>
      <c r="I8" s="356"/>
      <c r="J8" s="356"/>
      <c r="K8" s="357"/>
      <c r="L8" s="355">
        <f>IF(ISERROR(L9),"",L9)</f>
        <v>45665</v>
      </c>
      <c r="M8" s="356"/>
      <c r="N8" s="356"/>
      <c r="O8" s="357"/>
      <c r="P8" s="355">
        <f>IF(ISERROR(P9),"",P9)</f>
        <v>45666</v>
      </c>
      <c r="Q8" s="356"/>
      <c r="R8" s="356"/>
      <c r="S8" s="357"/>
      <c r="T8" s="355">
        <f>IF(ISERROR(T9),"",T9)</f>
        <v>45667</v>
      </c>
      <c r="U8" s="356"/>
      <c r="V8" s="356"/>
      <c r="W8" s="357"/>
      <c r="X8" s="355">
        <f>IF(ISERROR(X9),"",X9)</f>
        <v>45668</v>
      </c>
      <c r="Y8" s="356"/>
      <c r="Z8" s="356"/>
      <c r="AA8" s="357"/>
      <c r="AB8" s="355">
        <f>IF(ISERROR(AB9),"",AB9)</f>
        <v>45669</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45663</v>
      </c>
      <c r="E9" s="359"/>
      <c r="F9" s="359"/>
      <c r="G9" s="360"/>
      <c r="H9" s="358">
        <f>D9+1</f>
        <v>45664</v>
      </c>
      <c r="I9" s="359"/>
      <c r="J9" s="359"/>
      <c r="K9" s="360"/>
      <c r="L9" s="358">
        <f>H9+1</f>
        <v>45665</v>
      </c>
      <c r="M9" s="359"/>
      <c r="N9" s="359"/>
      <c r="O9" s="360"/>
      <c r="P9" s="358">
        <f>L9+1</f>
        <v>45666</v>
      </c>
      <c r="Q9" s="359"/>
      <c r="R9" s="359"/>
      <c r="S9" s="360"/>
      <c r="T9" s="358">
        <f>P9+1</f>
        <v>45667</v>
      </c>
      <c r="U9" s="359"/>
      <c r="V9" s="359"/>
      <c r="W9" s="360"/>
      <c r="X9" s="358">
        <f>T9+1</f>
        <v>45668</v>
      </c>
      <c r="Y9" s="359"/>
      <c r="Z9" s="359"/>
      <c r="AA9" s="360"/>
      <c r="AB9" s="358">
        <f>X9+1</f>
        <v>45669</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35" priority="2" operator="notEqual">
      <formula>$AF$30</formula>
    </cfRule>
  </conditionalFormatting>
  <conditionalFormatting sqref="AF30">
    <cfRule type="cellIs" dxfId="134" priority="1" operator="notEqual">
      <formula>$AF$17</formula>
    </cfRule>
  </conditionalFormatting>
  <conditionalFormatting sqref="AM10:AM42">
    <cfRule type="cellIs" dxfId="133" priority="9" operator="greaterThan">
      <formula>0</formula>
    </cfRule>
    <cfRule type="cellIs" dxfId="132" priority="10" operator="equal">
      <formula>0</formula>
    </cfRule>
  </conditionalFormatting>
  <conditionalFormatting sqref="AM44">
    <cfRule type="cellIs" dxfId="131" priority="7" operator="greaterThan">
      <formula>0</formula>
    </cfRule>
    <cfRule type="cellIs" dxfId="130" priority="8" operator="equal">
      <formula>0</formula>
    </cfRule>
  </conditionalFormatting>
  <conditionalFormatting sqref="AM47">
    <cfRule type="cellIs" dxfId="129" priority="3" operator="greaterThan">
      <formula>0</formula>
    </cfRule>
    <cfRule type="cellIs" dxfId="12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v>
      </c>
      <c r="D1" s="396">
        <f>'37'!H1+1</f>
        <v>45670</v>
      </c>
      <c r="E1" s="396"/>
      <c r="F1" s="396"/>
      <c r="G1" s="61" t="s">
        <v>18</v>
      </c>
      <c r="H1" s="396">
        <f>D1+6</f>
        <v>45676</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45670</v>
      </c>
      <c r="E8" s="356"/>
      <c r="F8" s="356"/>
      <c r="G8" s="357"/>
      <c r="H8" s="355">
        <f>IF(ISERROR(H9),"",H9)</f>
        <v>45671</v>
      </c>
      <c r="I8" s="356"/>
      <c r="J8" s="356"/>
      <c r="K8" s="357"/>
      <c r="L8" s="355">
        <f>IF(ISERROR(L9),"",L9)</f>
        <v>45672</v>
      </c>
      <c r="M8" s="356"/>
      <c r="N8" s="356"/>
      <c r="O8" s="357"/>
      <c r="P8" s="355">
        <f>IF(ISERROR(P9),"",P9)</f>
        <v>45673</v>
      </c>
      <c r="Q8" s="356"/>
      <c r="R8" s="356"/>
      <c r="S8" s="357"/>
      <c r="T8" s="355">
        <f>IF(ISERROR(T9),"",T9)</f>
        <v>45674</v>
      </c>
      <c r="U8" s="356"/>
      <c r="V8" s="356"/>
      <c r="W8" s="357"/>
      <c r="X8" s="355">
        <f>IF(ISERROR(X9),"",X9)</f>
        <v>45675</v>
      </c>
      <c r="Y8" s="356"/>
      <c r="Z8" s="356"/>
      <c r="AA8" s="357"/>
      <c r="AB8" s="355">
        <f>IF(ISERROR(AB9),"",AB9)</f>
        <v>45676</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45670</v>
      </c>
      <c r="E9" s="359"/>
      <c r="F9" s="359"/>
      <c r="G9" s="360"/>
      <c r="H9" s="358">
        <f>D9+1</f>
        <v>45671</v>
      </c>
      <c r="I9" s="359"/>
      <c r="J9" s="359"/>
      <c r="K9" s="360"/>
      <c r="L9" s="358">
        <f>H9+1</f>
        <v>45672</v>
      </c>
      <c r="M9" s="359"/>
      <c r="N9" s="359"/>
      <c r="O9" s="360"/>
      <c r="P9" s="358">
        <f>L9+1</f>
        <v>45673</v>
      </c>
      <c r="Q9" s="359"/>
      <c r="R9" s="359"/>
      <c r="S9" s="360"/>
      <c r="T9" s="358">
        <f>P9+1</f>
        <v>45674</v>
      </c>
      <c r="U9" s="359"/>
      <c r="V9" s="359"/>
      <c r="W9" s="360"/>
      <c r="X9" s="358">
        <f>T9+1</f>
        <v>45675</v>
      </c>
      <c r="Y9" s="359"/>
      <c r="Z9" s="359"/>
      <c r="AA9" s="360"/>
      <c r="AB9" s="358">
        <f>X9+1</f>
        <v>45676</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27" priority="2" operator="notEqual">
      <formula>$AF$30</formula>
    </cfRule>
  </conditionalFormatting>
  <conditionalFormatting sqref="AF30">
    <cfRule type="cellIs" dxfId="126" priority="1" operator="notEqual">
      <formula>$AF$17</formula>
    </cfRule>
  </conditionalFormatting>
  <conditionalFormatting sqref="AM10:AM42">
    <cfRule type="cellIs" dxfId="125" priority="9" operator="greaterThan">
      <formula>0</formula>
    </cfRule>
    <cfRule type="cellIs" dxfId="124" priority="10" operator="equal">
      <formula>0</formula>
    </cfRule>
  </conditionalFormatting>
  <conditionalFormatting sqref="AM44">
    <cfRule type="cellIs" dxfId="123" priority="7" operator="greaterThan">
      <formula>0</formula>
    </cfRule>
    <cfRule type="cellIs" dxfId="122" priority="8" operator="equal">
      <formula>0</formula>
    </cfRule>
  </conditionalFormatting>
  <conditionalFormatting sqref="AM47">
    <cfRule type="cellIs" dxfId="121" priority="3" operator="greaterThan">
      <formula>0</formula>
    </cfRule>
    <cfRule type="cellIs" dxfId="12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v>
      </c>
      <c r="D1" s="396">
        <f>'38'!H1+1</f>
        <v>45677</v>
      </c>
      <c r="E1" s="396"/>
      <c r="F1" s="396"/>
      <c r="G1" s="61" t="s">
        <v>18</v>
      </c>
      <c r="H1" s="396">
        <f>D1+6</f>
        <v>45683</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45677</v>
      </c>
      <c r="E8" s="356"/>
      <c r="F8" s="356"/>
      <c r="G8" s="357"/>
      <c r="H8" s="355">
        <f>IF(ISERROR(H9),"",H9)</f>
        <v>45678</v>
      </c>
      <c r="I8" s="356"/>
      <c r="J8" s="356"/>
      <c r="K8" s="357"/>
      <c r="L8" s="355">
        <f>IF(ISERROR(L9),"",L9)</f>
        <v>45679</v>
      </c>
      <c r="M8" s="356"/>
      <c r="N8" s="356"/>
      <c r="O8" s="357"/>
      <c r="P8" s="355">
        <f>IF(ISERROR(P9),"",P9)</f>
        <v>45680</v>
      </c>
      <c r="Q8" s="356"/>
      <c r="R8" s="356"/>
      <c r="S8" s="357"/>
      <c r="T8" s="355">
        <f>IF(ISERROR(T9),"",T9)</f>
        <v>45681</v>
      </c>
      <c r="U8" s="356"/>
      <c r="V8" s="356"/>
      <c r="W8" s="357"/>
      <c r="X8" s="355">
        <f>IF(ISERROR(X9),"",X9)</f>
        <v>45682</v>
      </c>
      <c r="Y8" s="356"/>
      <c r="Z8" s="356"/>
      <c r="AA8" s="357"/>
      <c r="AB8" s="355">
        <f>IF(ISERROR(AB9),"",AB9)</f>
        <v>45683</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45677</v>
      </c>
      <c r="E9" s="359"/>
      <c r="F9" s="359"/>
      <c r="G9" s="360"/>
      <c r="H9" s="358">
        <f>D9+1</f>
        <v>45678</v>
      </c>
      <c r="I9" s="359"/>
      <c r="J9" s="359"/>
      <c r="K9" s="360"/>
      <c r="L9" s="358">
        <f>H9+1</f>
        <v>45679</v>
      </c>
      <c r="M9" s="359"/>
      <c r="N9" s="359"/>
      <c r="O9" s="360"/>
      <c r="P9" s="358">
        <f>L9+1</f>
        <v>45680</v>
      </c>
      <c r="Q9" s="359"/>
      <c r="R9" s="359"/>
      <c r="S9" s="360"/>
      <c r="T9" s="358">
        <f>P9+1</f>
        <v>45681</v>
      </c>
      <c r="U9" s="359"/>
      <c r="V9" s="359"/>
      <c r="W9" s="360"/>
      <c r="X9" s="358">
        <f>T9+1</f>
        <v>45682</v>
      </c>
      <c r="Y9" s="359"/>
      <c r="Z9" s="359"/>
      <c r="AA9" s="360"/>
      <c r="AB9" s="358">
        <f>X9+1</f>
        <v>45683</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19" priority="2" operator="notEqual">
      <formula>$AF$30</formula>
    </cfRule>
  </conditionalFormatting>
  <conditionalFormatting sqref="AF30">
    <cfRule type="cellIs" dxfId="118" priority="1" operator="notEqual">
      <formula>$AF$17</formula>
    </cfRule>
  </conditionalFormatting>
  <conditionalFormatting sqref="AM10:AM42">
    <cfRule type="cellIs" dxfId="117" priority="9" operator="greaterThan">
      <formula>0</formula>
    </cfRule>
    <cfRule type="cellIs" dxfId="116" priority="10" operator="equal">
      <formula>0</formula>
    </cfRule>
  </conditionalFormatting>
  <conditionalFormatting sqref="AM44">
    <cfRule type="cellIs" dxfId="115" priority="7" operator="greaterThan">
      <formula>0</formula>
    </cfRule>
    <cfRule type="cellIs" dxfId="114" priority="8" operator="equal">
      <formula>0</formula>
    </cfRule>
  </conditionalFormatting>
  <conditionalFormatting sqref="AM47">
    <cfRule type="cellIs" dxfId="113" priority="3" operator="greaterThan">
      <formula>0</formula>
    </cfRule>
    <cfRule type="cellIs" dxfId="11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21</v>
      </c>
      <c r="D1" s="396">
        <f>'3'!H1+1</f>
        <v>45432</v>
      </c>
      <c r="E1" s="396"/>
      <c r="F1" s="396"/>
      <c r="G1" s="61" t="s">
        <v>18</v>
      </c>
      <c r="H1" s="396">
        <f>D1+6</f>
        <v>45438</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45432</v>
      </c>
      <c r="E8" s="356"/>
      <c r="F8" s="356"/>
      <c r="G8" s="357"/>
      <c r="H8" s="355">
        <f>IF(ISERROR(H9),"",H9)</f>
        <v>45433</v>
      </c>
      <c r="I8" s="356"/>
      <c r="J8" s="356"/>
      <c r="K8" s="357"/>
      <c r="L8" s="355">
        <f>IF(ISERROR(L9),"",L9)</f>
        <v>45434</v>
      </c>
      <c r="M8" s="356"/>
      <c r="N8" s="356"/>
      <c r="O8" s="357"/>
      <c r="P8" s="355">
        <f>IF(ISERROR(P9),"",P9)</f>
        <v>45435</v>
      </c>
      <c r="Q8" s="356"/>
      <c r="R8" s="356"/>
      <c r="S8" s="357"/>
      <c r="T8" s="355">
        <f>IF(ISERROR(T9),"",T9)</f>
        <v>45436</v>
      </c>
      <c r="U8" s="356"/>
      <c r="V8" s="356"/>
      <c r="W8" s="357"/>
      <c r="X8" s="355">
        <f>IF(ISERROR(X9),"",X9)</f>
        <v>45437</v>
      </c>
      <c r="Y8" s="356"/>
      <c r="Z8" s="356"/>
      <c r="AA8" s="357"/>
      <c r="AB8" s="355">
        <f>IF(ISERROR(AB9),"",AB9)</f>
        <v>45438</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45432</v>
      </c>
      <c r="E9" s="359"/>
      <c r="F9" s="359"/>
      <c r="G9" s="360"/>
      <c r="H9" s="358">
        <f>D9+1</f>
        <v>45433</v>
      </c>
      <c r="I9" s="359"/>
      <c r="J9" s="359"/>
      <c r="K9" s="360"/>
      <c r="L9" s="358">
        <f>H9+1</f>
        <v>45434</v>
      </c>
      <c r="M9" s="359"/>
      <c r="N9" s="359"/>
      <c r="O9" s="360"/>
      <c r="P9" s="358">
        <f>L9+1</f>
        <v>45435</v>
      </c>
      <c r="Q9" s="359"/>
      <c r="R9" s="359"/>
      <c r="S9" s="360"/>
      <c r="T9" s="358">
        <f>P9+1</f>
        <v>45436</v>
      </c>
      <c r="U9" s="359"/>
      <c r="V9" s="359"/>
      <c r="W9" s="360"/>
      <c r="X9" s="358">
        <f>T9+1</f>
        <v>45437</v>
      </c>
      <c r="Y9" s="359"/>
      <c r="Z9" s="359"/>
      <c r="AA9" s="360"/>
      <c r="AB9" s="358">
        <f>X9+1</f>
        <v>45438</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99" priority="2" operator="notEqual">
      <formula>$AF$30</formula>
    </cfRule>
  </conditionalFormatting>
  <conditionalFormatting sqref="AF30">
    <cfRule type="cellIs" dxfId="398" priority="1" operator="notEqual">
      <formula>$AF$17</formula>
    </cfRule>
  </conditionalFormatting>
  <conditionalFormatting sqref="AM10:AM42">
    <cfRule type="cellIs" dxfId="397" priority="9" operator="greaterThan">
      <formula>0</formula>
    </cfRule>
    <cfRule type="cellIs" dxfId="396" priority="10" operator="equal">
      <formula>0</formula>
    </cfRule>
  </conditionalFormatting>
  <conditionalFormatting sqref="AM44">
    <cfRule type="cellIs" dxfId="395" priority="7" operator="greaterThan">
      <formula>0</formula>
    </cfRule>
    <cfRule type="cellIs" dxfId="394" priority="8" operator="equal">
      <formula>0</formula>
    </cfRule>
  </conditionalFormatting>
  <conditionalFormatting sqref="AM47">
    <cfRule type="cellIs" dxfId="393" priority="3" operator="greaterThan">
      <formula>0</formula>
    </cfRule>
    <cfRule type="cellIs" dxfId="39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v>
      </c>
      <c r="D1" s="396">
        <f>'39'!H1+1</f>
        <v>45684</v>
      </c>
      <c r="E1" s="396"/>
      <c r="F1" s="396"/>
      <c r="G1" s="61" t="s">
        <v>18</v>
      </c>
      <c r="H1" s="396">
        <f>D1+6</f>
        <v>45690</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45684</v>
      </c>
      <c r="E8" s="356"/>
      <c r="F8" s="356"/>
      <c r="G8" s="357"/>
      <c r="H8" s="355">
        <f>IF(ISERROR(H9),"",H9)</f>
        <v>45685</v>
      </c>
      <c r="I8" s="356"/>
      <c r="J8" s="356"/>
      <c r="K8" s="357"/>
      <c r="L8" s="355">
        <f>IF(ISERROR(L9),"",L9)</f>
        <v>45686</v>
      </c>
      <c r="M8" s="356"/>
      <c r="N8" s="356"/>
      <c r="O8" s="357"/>
      <c r="P8" s="355">
        <f>IF(ISERROR(P9),"",P9)</f>
        <v>45687</v>
      </c>
      <c r="Q8" s="356"/>
      <c r="R8" s="356"/>
      <c r="S8" s="357"/>
      <c r="T8" s="355">
        <f>IF(ISERROR(T9),"",T9)</f>
        <v>45688</v>
      </c>
      <c r="U8" s="356"/>
      <c r="V8" s="356"/>
      <c r="W8" s="357"/>
      <c r="X8" s="355">
        <f>IF(ISERROR(X9),"",X9)</f>
        <v>45689</v>
      </c>
      <c r="Y8" s="356"/>
      <c r="Z8" s="356"/>
      <c r="AA8" s="357"/>
      <c r="AB8" s="355">
        <f>IF(ISERROR(AB9),"",AB9)</f>
        <v>45690</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45684</v>
      </c>
      <c r="E9" s="359"/>
      <c r="F9" s="359"/>
      <c r="G9" s="360"/>
      <c r="H9" s="358">
        <f>D9+1</f>
        <v>45685</v>
      </c>
      <c r="I9" s="359"/>
      <c r="J9" s="359"/>
      <c r="K9" s="360"/>
      <c r="L9" s="358">
        <f>H9+1</f>
        <v>45686</v>
      </c>
      <c r="M9" s="359"/>
      <c r="N9" s="359"/>
      <c r="O9" s="360"/>
      <c r="P9" s="358">
        <f>L9+1</f>
        <v>45687</v>
      </c>
      <c r="Q9" s="359"/>
      <c r="R9" s="359"/>
      <c r="S9" s="360"/>
      <c r="T9" s="358">
        <f>P9+1</f>
        <v>45688</v>
      </c>
      <c r="U9" s="359"/>
      <c r="V9" s="359"/>
      <c r="W9" s="360"/>
      <c r="X9" s="358">
        <f>T9+1</f>
        <v>45689</v>
      </c>
      <c r="Y9" s="359"/>
      <c r="Z9" s="359"/>
      <c r="AA9" s="360"/>
      <c r="AB9" s="358">
        <f>X9+1</f>
        <v>45690</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11" priority="2" operator="notEqual">
      <formula>$AF$30</formula>
    </cfRule>
  </conditionalFormatting>
  <conditionalFormatting sqref="AF30">
    <cfRule type="cellIs" dxfId="110" priority="1" operator="notEqual">
      <formula>$AF$17</formula>
    </cfRule>
  </conditionalFormatting>
  <conditionalFormatting sqref="AM10:AM42">
    <cfRule type="cellIs" dxfId="109" priority="9" operator="greaterThan">
      <formula>0</formula>
    </cfRule>
    <cfRule type="cellIs" dxfId="108" priority="10" operator="equal">
      <formula>0</formula>
    </cfRule>
  </conditionalFormatting>
  <conditionalFormatting sqref="AM44">
    <cfRule type="cellIs" dxfId="107" priority="7" operator="greaterThan">
      <formula>0</formula>
    </cfRule>
    <cfRule type="cellIs" dxfId="106" priority="8" operator="equal">
      <formula>0</formula>
    </cfRule>
  </conditionalFormatting>
  <conditionalFormatting sqref="AM47">
    <cfRule type="cellIs" dxfId="105" priority="3" operator="greaterThan">
      <formula>0</formula>
    </cfRule>
    <cfRule type="cellIs" dxfId="10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6</v>
      </c>
      <c r="D1" s="396">
        <f>'40'!H1+1</f>
        <v>45691</v>
      </c>
      <c r="E1" s="396"/>
      <c r="F1" s="396"/>
      <c r="G1" s="61" t="s">
        <v>18</v>
      </c>
      <c r="H1" s="396">
        <f>D1+6</f>
        <v>45697</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45691</v>
      </c>
      <c r="E8" s="356"/>
      <c r="F8" s="356"/>
      <c r="G8" s="357"/>
      <c r="H8" s="355">
        <f>IF(ISERROR(H9),"",H9)</f>
        <v>45692</v>
      </c>
      <c r="I8" s="356"/>
      <c r="J8" s="356"/>
      <c r="K8" s="357"/>
      <c r="L8" s="355">
        <f>IF(ISERROR(L9),"",L9)</f>
        <v>45693</v>
      </c>
      <c r="M8" s="356"/>
      <c r="N8" s="356"/>
      <c r="O8" s="357"/>
      <c r="P8" s="355">
        <f>IF(ISERROR(P9),"",P9)</f>
        <v>45694</v>
      </c>
      <c r="Q8" s="356"/>
      <c r="R8" s="356"/>
      <c r="S8" s="357"/>
      <c r="T8" s="355">
        <f>IF(ISERROR(T9),"",T9)</f>
        <v>45695</v>
      </c>
      <c r="U8" s="356"/>
      <c r="V8" s="356"/>
      <c r="W8" s="357"/>
      <c r="X8" s="355">
        <f>IF(ISERROR(X9),"",X9)</f>
        <v>45696</v>
      </c>
      <c r="Y8" s="356"/>
      <c r="Z8" s="356"/>
      <c r="AA8" s="357"/>
      <c r="AB8" s="355">
        <f>IF(ISERROR(AB9),"",AB9)</f>
        <v>45697</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45691</v>
      </c>
      <c r="E9" s="359"/>
      <c r="F9" s="359"/>
      <c r="G9" s="360"/>
      <c r="H9" s="358">
        <f>D9+1</f>
        <v>45692</v>
      </c>
      <c r="I9" s="359"/>
      <c r="J9" s="359"/>
      <c r="K9" s="360"/>
      <c r="L9" s="358">
        <f>H9+1</f>
        <v>45693</v>
      </c>
      <c r="M9" s="359"/>
      <c r="N9" s="359"/>
      <c r="O9" s="360"/>
      <c r="P9" s="358">
        <f>L9+1</f>
        <v>45694</v>
      </c>
      <c r="Q9" s="359"/>
      <c r="R9" s="359"/>
      <c r="S9" s="360"/>
      <c r="T9" s="358">
        <f>P9+1</f>
        <v>45695</v>
      </c>
      <c r="U9" s="359"/>
      <c r="V9" s="359"/>
      <c r="W9" s="360"/>
      <c r="X9" s="358">
        <f>T9+1</f>
        <v>45696</v>
      </c>
      <c r="Y9" s="359"/>
      <c r="Z9" s="359"/>
      <c r="AA9" s="360"/>
      <c r="AB9" s="358">
        <f>X9+1</f>
        <v>45697</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03" priority="2" operator="notEqual">
      <formula>$AF$30</formula>
    </cfRule>
  </conditionalFormatting>
  <conditionalFormatting sqref="AF30">
    <cfRule type="cellIs" dxfId="102" priority="1" operator="notEqual">
      <formula>$AF$17</formula>
    </cfRule>
  </conditionalFormatting>
  <conditionalFormatting sqref="AM10:AM42">
    <cfRule type="cellIs" dxfId="101" priority="9" operator="greaterThan">
      <formula>0</formula>
    </cfRule>
    <cfRule type="cellIs" dxfId="100" priority="10" operator="equal">
      <formula>0</formula>
    </cfRule>
  </conditionalFormatting>
  <conditionalFormatting sqref="AM44">
    <cfRule type="cellIs" dxfId="99" priority="7" operator="greaterThan">
      <formula>0</formula>
    </cfRule>
    <cfRule type="cellIs" dxfId="98" priority="8" operator="equal">
      <formula>0</formula>
    </cfRule>
  </conditionalFormatting>
  <conditionalFormatting sqref="AM47">
    <cfRule type="cellIs" dxfId="97" priority="3" operator="greaterThan">
      <formula>0</formula>
    </cfRule>
    <cfRule type="cellIs" dxfId="9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7</v>
      </c>
      <c r="D1" s="396">
        <f>'41'!H1+1</f>
        <v>45698</v>
      </c>
      <c r="E1" s="396"/>
      <c r="F1" s="396"/>
      <c r="G1" s="61" t="s">
        <v>18</v>
      </c>
      <c r="H1" s="396">
        <f>D1+6</f>
        <v>45704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45698</v>
      </c>
      <c r="E8" s="356"/>
      <c r="F8" s="356"/>
      <c r="G8" s="357"/>
      <c r="H8" s="355">
        <f>IF(ISERROR(H9),"",H9)</f>
        <v>45699</v>
      </c>
      <c r="I8" s="356"/>
      <c r="J8" s="356"/>
      <c r="K8" s="357"/>
      <c r="L8" s="355">
        <f>IF(ISERROR(L9),"",L9)</f>
        <v>45700</v>
      </c>
      <c r="M8" s="356"/>
      <c r="N8" s="356"/>
      <c r="O8" s="357"/>
      <c r="P8" s="355">
        <f>IF(ISERROR(P9),"",P9)</f>
        <v>45701</v>
      </c>
      <c r="Q8" s="356"/>
      <c r="R8" s="356"/>
      <c r="S8" s="357"/>
      <c r="T8" s="355">
        <f>IF(ISERROR(T9),"",T9)</f>
        <v>45702</v>
      </c>
      <c r="U8" s="356"/>
      <c r="V8" s="356"/>
      <c r="W8" s="357"/>
      <c r="X8" s="355">
        <f>IF(ISERROR(X9),"",X9)</f>
        <v>45703</v>
      </c>
      <c r="Y8" s="356"/>
      <c r="Z8" s="356"/>
      <c r="AA8" s="357"/>
      <c r="AB8" s="355">
        <f>IF(ISERROR(AB9),"",AB9)</f>
        <v>45704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45698</v>
      </c>
      <c r="E9" s="359"/>
      <c r="F9" s="359"/>
      <c r="G9" s="360"/>
      <c r="H9" s="358">
        <f>D9+1</f>
        <v>45699</v>
      </c>
      <c r="I9" s="359"/>
      <c r="J9" s="359"/>
      <c r="K9" s="360"/>
      <c r="L9" s="358">
        <f>H9+1</f>
        <v>45700</v>
      </c>
      <c r="M9" s="359"/>
      <c r="N9" s="359"/>
      <c r="O9" s="360"/>
      <c r="P9" s="358">
        <f>L9+1</f>
        <v>45701</v>
      </c>
      <c r="Q9" s="359"/>
      <c r="R9" s="359"/>
      <c r="S9" s="360"/>
      <c r="T9" s="358">
        <f>P9+1</f>
        <v>45702</v>
      </c>
      <c r="U9" s="359"/>
      <c r="V9" s="359"/>
      <c r="W9" s="360"/>
      <c r="X9" s="358">
        <f>T9+1</f>
        <v>45703</v>
      </c>
      <c r="Y9" s="359"/>
      <c r="Z9" s="359"/>
      <c r="AA9" s="360"/>
      <c r="AB9" s="358">
        <f>X9+1</f>
        <v>45704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95" priority="2" operator="notEqual">
      <formula>$AF$30</formula>
    </cfRule>
  </conditionalFormatting>
  <conditionalFormatting sqref="AF30">
    <cfRule type="cellIs" dxfId="94" priority="1" operator="notEqual">
      <formula>$AF$17</formula>
    </cfRule>
  </conditionalFormatting>
  <conditionalFormatting sqref="AM10:AM42">
    <cfRule type="cellIs" dxfId="93" priority="9" operator="greaterThan">
      <formula>0</formula>
    </cfRule>
    <cfRule type="cellIs" dxfId="92" priority="10" operator="equal">
      <formula>0</formula>
    </cfRule>
  </conditionalFormatting>
  <conditionalFormatting sqref="AM44">
    <cfRule type="cellIs" dxfId="91" priority="7" operator="greaterThan">
      <formula>0</formula>
    </cfRule>
    <cfRule type="cellIs" dxfId="90" priority="8" operator="equal">
      <formula>0</formula>
    </cfRule>
  </conditionalFormatting>
  <conditionalFormatting sqref="AM47">
    <cfRule type="cellIs" dxfId="89" priority="3" operator="greaterThan">
      <formula>0</formula>
    </cfRule>
    <cfRule type="cellIs" dxfId="8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1"/>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8</v>
      </c>
      <c r="D1" s="396">
        <f>'42'!H1+1</f>
        <v>45705</v>
      </c>
      <c r="E1" s="396"/>
      <c r="F1" s="396"/>
      <c r="G1" s="61" t="s">
        <v>18</v>
      </c>
      <c r="H1" s="396">
        <f>D1+6</f>
        <v>45711</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45705</v>
      </c>
      <c r="E8" s="356"/>
      <c r="F8" s="356"/>
      <c r="G8" s="357"/>
      <c r="H8" s="355">
        <f>IF(ISERROR(H9),"",H9)</f>
        <v>45706</v>
      </c>
      <c r="I8" s="356"/>
      <c r="J8" s="356"/>
      <c r="K8" s="357"/>
      <c r="L8" s="355">
        <f>IF(ISERROR(L9),"",L9)</f>
        <v>45707</v>
      </c>
      <c r="M8" s="356"/>
      <c r="N8" s="356"/>
      <c r="O8" s="357"/>
      <c r="P8" s="355">
        <f>IF(ISERROR(P9),"",P9)</f>
        <v>45708</v>
      </c>
      <c r="Q8" s="356"/>
      <c r="R8" s="356"/>
      <c r="S8" s="357"/>
      <c r="T8" s="355">
        <f>IF(ISERROR(T9),"",T9)</f>
        <v>45709</v>
      </c>
      <c r="U8" s="356"/>
      <c r="V8" s="356"/>
      <c r="W8" s="357"/>
      <c r="X8" s="355">
        <f>IF(ISERROR(X9),"",X9)</f>
        <v>45710</v>
      </c>
      <c r="Y8" s="356"/>
      <c r="Z8" s="356"/>
      <c r="AA8" s="357"/>
      <c r="AB8" s="355">
        <f>IF(ISERROR(AB9),"",AB9)</f>
        <v>45711</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45705</v>
      </c>
      <c r="E9" s="359"/>
      <c r="F9" s="359"/>
      <c r="G9" s="360"/>
      <c r="H9" s="358">
        <f>D9+1</f>
        <v>45706</v>
      </c>
      <c r="I9" s="359"/>
      <c r="J9" s="359"/>
      <c r="K9" s="360"/>
      <c r="L9" s="358">
        <f>H9+1</f>
        <v>45707</v>
      </c>
      <c r="M9" s="359"/>
      <c r="N9" s="359"/>
      <c r="O9" s="360"/>
      <c r="P9" s="358">
        <f>L9+1</f>
        <v>45708</v>
      </c>
      <c r="Q9" s="359"/>
      <c r="R9" s="359"/>
      <c r="S9" s="360"/>
      <c r="T9" s="358">
        <f>P9+1</f>
        <v>45709</v>
      </c>
      <c r="U9" s="359"/>
      <c r="V9" s="359"/>
      <c r="W9" s="360"/>
      <c r="X9" s="358">
        <f>T9+1</f>
        <v>45710</v>
      </c>
      <c r="Y9" s="359"/>
      <c r="Z9" s="359"/>
      <c r="AA9" s="360"/>
      <c r="AB9" s="358">
        <f>X9+1</f>
        <v>45711</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10:A17"/>
    <mergeCell ref="A31:A37"/>
    <mergeCell ref="AE51:AE54"/>
    <mergeCell ref="D1:F1"/>
    <mergeCell ref="D8:G8"/>
    <mergeCell ref="D9:G9"/>
    <mergeCell ref="H8:K8"/>
    <mergeCell ref="H9:K9"/>
    <mergeCell ref="L8:O8"/>
    <mergeCell ref="L9:O9"/>
    <mergeCell ref="B14:C14"/>
    <mergeCell ref="B16:C16"/>
    <mergeCell ref="B17:C17"/>
    <mergeCell ref="B15:C15"/>
    <mergeCell ref="B33:C33"/>
    <mergeCell ref="B35:C35"/>
    <mergeCell ref="B18:B19"/>
    <mergeCell ref="T9:W9"/>
    <mergeCell ref="X8:AA8"/>
    <mergeCell ref="X9:AA9"/>
    <mergeCell ref="AB8:AE8"/>
    <mergeCell ref="B37:C37"/>
    <mergeCell ref="B31:C31"/>
    <mergeCell ref="AB9:AE9"/>
    <mergeCell ref="AL4:AM6"/>
    <mergeCell ref="AL8:AL9"/>
    <mergeCell ref="AM8:AM9"/>
    <mergeCell ref="AL51:AM51"/>
    <mergeCell ref="H1:J1"/>
    <mergeCell ref="AI8:AI9"/>
    <mergeCell ref="AJ8:AJ9"/>
    <mergeCell ref="AI4:AJ6"/>
    <mergeCell ref="B44:C44"/>
    <mergeCell ref="B43:C43"/>
    <mergeCell ref="X1:AG2"/>
    <mergeCell ref="X3:AG3"/>
    <mergeCell ref="P8:S8"/>
    <mergeCell ref="P9:S9"/>
    <mergeCell ref="T8:W8"/>
    <mergeCell ref="AF51:AF54"/>
    <mergeCell ref="AI51:AJ51"/>
    <mergeCell ref="AF8:AF9"/>
    <mergeCell ref="AG8:AG9"/>
    <mergeCell ref="B39:C39"/>
    <mergeCell ref="B41:C41"/>
    <mergeCell ref="B36:C36"/>
    <mergeCell ref="B12:C12"/>
    <mergeCell ref="B13:C13"/>
    <mergeCell ref="B10:C10"/>
    <mergeCell ref="B11:C11"/>
    <mergeCell ref="AB81:AB84"/>
    <mergeCell ref="AA66:AA69"/>
    <mergeCell ref="AA71:AA74"/>
    <mergeCell ref="AE56:AE59"/>
    <mergeCell ref="B32:C32"/>
    <mergeCell ref="B34:C34"/>
    <mergeCell ref="AE81:AE84"/>
    <mergeCell ref="AC56:AC59"/>
    <mergeCell ref="AB56:AB59"/>
    <mergeCell ref="AE71:AE74"/>
    <mergeCell ref="AE66:AE69"/>
    <mergeCell ref="AB66:AB69"/>
    <mergeCell ref="AC66:AC69"/>
    <mergeCell ref="AD56:AD59"/>
    <mergeCell ref="AD61:AD64"/>
    <mergeCell ref="AE76:AE79"/>
    <mergeCell ref="AA81:AA84"/>
    <mergeCell ref="AA61:AA64"/>
    <mergeCell ref="A51:C52"/>
    <mergeCell ref="A53:C54"/>
    <mergeCell ref="A56:C57"/>
    <mergeCell ref="A58:C59"/>
    <mergeCell ref="A61:C62"/>
    <mergeCell ref="A63:C64"/>
    <mergeCell ref="A68:C69"/>
    <mergeCell ref="A66:C67"/>
    <mergeCell ref="AA51:AA54"/>
    <mergeCell ref="AA56:AA59"/>
    <mergeCell ref="A73:C74"/>
    <mergeCell ref="A76:C77"/>
    <mergeCell ref="A78:C79"/>
    <mergeCell ref="AA76:AA79"/>
    <mergeCell ref="B22:B23"/>
    <mergeCell ref="B24:B25"/>
    <mergeCell ref="A47:C47"/>
    <mergeCell ref="B27:B28"/>
    <mergeCell ref="B38:C38"/>
    <mergeCell ref="B40:C40"/>
    <mergeCell ref="B30:C30"/>
    <mergeCell ref="A43:A45"/>
    <mergeCell ref="A42:C42"/>
    <mergeCell ref="A18:A30"/>
    <mergeCell ref="A38:A41"/>
    <mergeCell ref="B20:B21"/>
    <mergeCell ref="AB61:AB64"/>
    <mergeCell ref="AB71:AB74"/>
    <mergeCell ref="AB76:AB79"/>
    <mergeCell ref="AB51:AB54"/>
    <mergeCell ref="AC51:AC54"/>
    <mergeCell ref="AC61:AC64"/>
    <mergeCell ref="AC71:AC74"/>
    <mergeCell ref="AC76:AC79"/>
    <mergeCell ref="AF61:AF64"/>
    <mergeCell ref="AF66:AF69"/>
    <mergeCell ref="AF71:AF74"/>
    <mergeCell ref="AE61:AE64"/>
    <mergeCell ref="AD66:AD69"/>
    <mergeCell ref="AG71:AG74"/>
    <mergeCell ref="AG76:AG79"/>
    <mergeCell ref="AG81:AG84"/>
    <mergeCell ref="AF76:AF79"/>
    <mergeCell ref="AF81:AF84"/>
    <mergeCell ref="AD51:AD54"/>
    <mergeCell ref="AF56:AF59"/>
    <mergeCell ref="AC81:AC84"/>
    <mergeCell ref="AG66:AG69"/>
    <mergeCell ref="AD81:AD84"/>
    <mergeCell ref="A81:C82"/>
    <mergeCell ref="A71:C7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D71:AD74"/>
    <mergeCell ref="AD76:AD79"/>
    <mergeCell ref="AG51:AG54"/>
    <mergeCell ref="AG56:AG59"/>
    <mergeCell ref="AG61:AG64"/>
  </mergeCells>
  <phoneticPr fontId="0" type="noConversion"/>
  <conditionalFormatting sqref="AF17">
    <cfRule type="cellIs" dxfId="87" priority="2" operator="notEqual">
      <formula>$AF$30</formula>
    </cfRule>
  </conditionalFormatting>
  <conditionalFormatting sqref="AF30">
    <cfRule type="cellIs" dxfId="86" priority="1" operator="notEqual">
      <formula>$AF$17</formula>
    </cfRule>
  </conditionalFormatting>
  <conditionalFormatting sqref="AM10:AM42">
    <cfRule type="cellIs" dxfId="85" priority="9" operator="greaterThan">
      <formula>0</formula>
    </cfRule>
    <cfRule type="cellIs" dxfId="84" priority="10" operator="equal">
      <formula>0</formula>
    </cfRule>
  </conditionalFormatting>
  <conditionalFormatting sqref="AM44">
    <cfRule type="cellIs" dxfId="83" priority="7" operator="greaterThan">
      <formula>0</formula>
    </cfRule>
    <cfRule type="cellIs" dxfId="82" priority="8" operator="equal">
      <formula>0</formula>
    </cfRule>
  </conditionalFormatting>
  <conditionalFormatting sqref="AM47">
    <cfRule type="cellIs" dxfId="81" priority="3" operator="greaterThan">
      <formula>0</formula>
    </cfRule>
    <cfRule type="cellIs" dxfId="8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9</v>
      </c>
      <c r="D1" s="396">
        <f>'43'!H1+1</f>
        <v>45712</v>
      </c>
      <c r="E1" s="396"/>
      <c r="F1" s="396"/>
      <c r="G1" s="61" t="s">
        <v>18</v>
      </c>
      <c r="H1" s="396">
        <f>D1+6</f>
        <v>45718</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45712</v>
      </c>
      <c r="E8" s="356"/>
      <c r="F8" s="356"/>
      <c r="G8" s="357"/>
      <c r="H8" s="355">
        <f>IF(ISERROR(H9),"",H9)</f>
        <v>45713</v>
      </c>
      <c r="I8" s="356"/>
      <c r="J8" s="356"/>
      <c r="K8" s="357"/>
      <c r="L8" s="355">
        <f>IF(ISERROR(L9),"",L9)</f>
        <v>45714</v>
      </c>
      <c r="M8" s="356"/>
      <c r="N8" s="356"/>
      <c r="O8" s="357"/>
      <c r="P8" s="355">
        <f>IF(ISERROR(P9),"",P9)</f>
        <v>45715</v>
      </c>
      <c r="Q8" s="356"/>
      <c r="R8" s="356"/>
      <c r="S8" s="357"/>
      <c r="T8" s="355">
        <f>IF(ISERROR(T9),"",T9)</f>
        <v>45716</v>
      </c>
      <c r="U8" s="356"/>
      <c r="V8" s="356"/>
      <c r="W8" s="357"/>
      <c r="X8" s="355">
        <f>IF(ISERROR(X9),"",X9)</f>
        <v>45717</v>
      </c>
      <c r="Y8" s="356"/>
      <c r="Z8" s="356"/>
      <c r="AA8" s="357"/>
      <c r="AB8" s="355">
        <f>IF(ISERROR(AB9),"",AB9)</f>
        <v>45718</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45712</v>
      </c>
      <c r="E9" s="359"/>
      <c r="F9" s="359"/>
      <c r="G9" s="360"/>
      <c r="H9" s="358">
        <f>D9+1</f>
        <v>45713</v>
      </c>
      <c r="I9" s="359"/>
      <c r="J9" s="359"/>
      <c r="K9" s="360"/>
      <c r="L9" s="358">
        <f>H9+1</f>
        <v>45714</v>
      </c>
      <c r="M9" s="359"/>
      <c r="N9" s="359"/>
      <c r="O9" s="360"/>
      <c r="P9" s="358">
        <f>L9+1</f>
        <v>45715</v>
      </c>
      <c r="Q9" s="359"/>
      <c r="R9" s="359"/>
      <c r="S9" s="360"/>
      <c r="T9" s="358">
        <f>P9+1</f>
        <v>45716</v>
      </c>
      <c r="U9" s="359"/>
      <c r="V9" s="359"/>
      <c r="W9" s="360"/>
      <c r="X9" s="358">
        <f>T9+1</f>
        <v>45717</v>
      </c>
      <c r="Y9" s="359"/>
      <c r="Z9" s="359"/>
      <c r="AA9" s="360"/>
      <c r="AB9" s="358">
        <f>X9+1</f>
        <v>45718</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s>
  <conditionalFormatting sqref="AF17">
    <cfRule type="cellIs" dxfId="79" priority="2" operator="notEqual">
      <formula>$AF$30</formula>
    </cfRule>
  </conditionalFormatting>
  <conditionalFormatting sqref="AF30">
    <cfRule type="cellIs" dxfId="78" priority="1" operator="notEqual">
      <formula>$AF$17</formula>
    </cfRule>
  </conditionalFormatting>
  <conditionalFormatting sqref="AM10:AM42">
    <cfRule type="cellIs" dxfId="77" priority="9" operator="greaterThan">
      <formula>0</formula>
    </cfRule>
    <cfRule type="cellIs" dxfId="76" priority="10" operator="equal">
      <formula>0</formula>
    </cfRule>
  </conditionalFormatting>
  <conditionalFormatting sqref="AM44">
    <cfRule type="cellIs" dxfId="75" priority="7" operator="greaterThan">
      <formula>0</formula>
    </cfRule>
    <cfRule type="cellIs" dxfId="74" priority="8" operator="equal">
      <formula>0</formula>
    </cfRule>
  </conditionalFormatting>
  <conditionalFormatting sqref="AM47">
    <cfRule type="cellIs" dxfId="73" priority="3" operator="greaterThan">
      <formula>0</formula>
    </cfRule>
    <cfRule type="cellIs" dxfId="7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10</v>
      </c>
      <c r="D1" s="396">
        <f>'44'!H1+1</f>
        <v>45719</v>
      </c>
      <c r="E1" s="396"/>
      <c r="F1" s="396"/>
      <c r="G1" s="61" t="s">
        <v>18</v>
      </c>
      <c r="H1" s="396">
        <f>D1+6</f>
        <v>45725</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45719</v>
      </c>
      <c r="E8" s="356"/>
      <c r="F8" s="356"/>
      <c r="G8" s="357"/>
      <c r="H8" s="355">
        <f>IF(ISERROR(H9),"",H9)</f>
        <v>45720</v>
      </c>
      <c r="I8" s="356"/>
      <c r="J8" s="356"/>
      <c r="K8" s="357"/>
      <c r="L8" s="355">
        <f>IF(ISERROR(L9),"",L9)</f>
        <v>45721</v>
      </c>
      <c r="M8" s="356"/>
      <c r="N8" s="356"/>
      <c r="O8" s="357"/>
      <c r="P8" s="355">
        <f>IF(ISERROR(P9),"",P9)</f>
        <v>45722</v>
      </c>
      <c r="Q8" s="356"/>
      <c r="R8" s="356"/>
      <c r="S8" s="357"/>
      <c r="T8" s="355">
        <f>IF(ISERROR(T9),"",T9)</f>
        <v>45723</v>
      </c>
      <c r="U8" s="356"/>
      <c r="V8" s="356"/>
      <c r="W8" s="357"/>
      <c r="X8" s="355">
        <f>IF(ISERROR(X9),"",X9)</f>
        <v>45724</v>
      </c>
      <c r="Y8" s="356"/>
      <c r="Z8" s="356"/>
      <c r="AA8" s="357"/>
      <c r="AB8" s="355">
        <f>IF(ISERROR(AB9),"",AB9)</f>
        <v>45725</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45719</v>
      </c>
      <c r="E9" s="359"/>
      <c r="F9" s="359"/>
      <c r="G9" s="360"/>
      <c r="H9" s="358">
        <f>D9+1</f>
        <v>45720</v>
      </c>
      <c r="I9" s="359"/>
      <c r="J9" s="359"/>
      <c r="K9" s="360"/>
      <c r="L9" s="358">
        <f>H9+1</f>
        <v>45721</v>
      </c>
      <c r="M9" s="359"/>
      <c r="N9" s="359"/>
      <c r="O9" s="360"/>
      <c r="P9" s="358">
        <f>L9+1</f>
        <v>45722</v>
      </c>
      <c r="Q9" s="359"/>
      <c r="R9" s="359"/>
      <c r="S9" s="360"/>
      <c r="T9" s="358">
        <f>P9+1</f>
        <v>45723</v>
      </c>
      <c r="U9" s="359"/>
      <c r="V9" s="359"/>
      <c r="W9" s="360"/>
      <c r="X9" s="358">
        <f>T9+1</f>
        <v>45724</v>
      </c>
      <c r="Y9" s="359"/>
      <c r="Z9" s="359"/>
      <c r="AA9" s="360"/>
      <c r="AB9" s="358">
        <f>X9+1</f>
        <v>45725</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s>
  <conditionalFormatting sqref="AF17">
    <cfRule type="cellIs" dxfId="71" priority="2" operator="notEqual">
      <formula>$AF$30</formula>
    </cfRule>
  </conditionalFormatting>
  <conditionalFormatting sqref="AF30">
    <cfRule type="cellIs" dxfId="70" priority="1" operator="notEqual">
      <formula>$AF$17</formula>
    </cfRule>
  </conditionalFormatting>
  <conditionalFormatting sqref="AM10:AM42">
    <cfRule type="cellIs" dxfId="69" priority="9" operator="greaterThan">
      <formula>0</formula>
    </cfRule>
    <cfRule type="cellIs" dxfId="68" priority="10" operator="equal">
      <formula>0</formula>
    </cfRule>
  </conditionalFormatting>
  <conditionalFormatting sqref="AM44">
    <cfRule type="cellIs" dxfId="67" priority="7" operator="greaterThan">
      <formula>0</formula>
    </cfRule>
    <cfRule type="cellIs" dxfId="66" priority="8" operator="equal">
      <formula>0</formula>
    </cfRule>
  </conditionalFormatting>
  <conditionalFormatting sqref="AM47">
    <cfRule type="cellIs" dxfId="65" priority="3" operator="greaterThan">
      <formula>0</formula>
    </cfRule>
    <cfRule type="cellIs" dxfId="6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11</v>
      </c>
      <c r="D1" s="396">
        <f>'45'!H1+1</f>
        <v>45726</v>
      </c>
      <c r="E1" s="396"/>
      <c r="F1" s="396"/>
      <c r="G1" s="61" t="s">
        <v>18</v>
      </c>
      <c r="H1" s="396">
        <f>D1+6</f>
        <v>45732</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45726</v>
      </c>
      <c r="E8" s="356"/>
      <c r="F8" s="356"/>
      <c r="G8" s="357"/>
      <c r="H8" s="355">
        <f>IF(ISERROR(H9),"",H9)</f>
        <v>45727</v>
      </c>
      <c r="I8" s="356"/>
      <c r="J8" s="356"/>
      <c r="K8" s="357"/>
      <c r="L8" s="355">
        <f>IF(ISERROR(L9),"",L9)</f>
        <v>45728</v>
      </c>
      <c r="M8" s="356"/>
      <c r="N8" s="356"/>
      <c r="O8" s="357"/>
      <c r="P8" s="355">
        <f>IF(ISERROR(P9),"",P9)</f>
        <v>45729</v>
      </c>
      <c r="Q8" s="356"/>
      <c r="R8" s="356"/>
      <c r="S8" s="357"/>
      <c r="T8" s="355">
        <f>IF(ISERROR(T9),"",T9)</f>
        <v>45730</v>
      </c>
      <c r="U8" s="356"/>
      <c r="V8" s="356"/>
      <c r="W8" s="357"/>
      <c r="X8" s="355">
        <f>IF(ISERROR(X9),"",X9)</f>
        <v>45731</v>
      </c>
      <c r="Y8" s="356"/>
      <c r="Z8" s="356"/>
      <c r="AA8" s="357"/>
      <c r="AB8" s="355">
        <f>IF(ISERROR(AB9),"",AB9)</f>
        <v>45732</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45726</v>
      </c>
      <c r="E9" s="359"/>
      <c r="F9" s="359"/>
      <c r="G9" s="360"/>
      <c r="H9" s="358">
        <f>D9+1</f>
        <v>45727</v>
      </c>
      <c r="I9" s="359"/>
      <c r="J9" s="359"/>
      <c r="K9" s="360"/>
      <c r="L9" s="358">
        <f>H9+1</f>
        <v>45728</v>
      </c>
      <c r="M9" s="359"/>
      <c r="N9" s="359"/>
      <c r="O9" s="360"/>
      <c r="P9" s="358">
        <f>L9+1</f>
        <v>45729</v>
      </c>
      <c r="Q9" s="359"/>
      <c r="R9" s="359"/>
      <c r="S9" s="360"/>
      <c r="T9" s="358">
        <f>P9+1</f>
        <v>45730</v>
      </c>
      <c r="U9" s="359"/>
      <c r="V9" s="359"/>
      <c r="W9" s="360"/>
      <c r="X9" s="358">
        <f>T9+1</f>
        <v>45731</v>
      </c>
      <c r="Y9" s="359"/>
      <c r="Z9" s="359"/>
      <c r="AA9" s="360"/>
      <c r="AB9" s="358">
        <f>X9+1</f>
        <v>45732</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s>
  <conditionalFormatting sqref="AF17">
    <cfRule type="cellIs" dxfId="63" priority="2" operator="notEqual">
      <formula>$AF$30</formula>
    </cfRule>
  </conditionalFormatting>
  <conditionalFormatting sqref="AF30">
    <cfRule type="cellIs" dxfId="62" priority="1" operator="notEqual">
      <formula>$AF$17</formula>
    </cfRule>
  </conditionalFormatting>
  <conditionalFormatting sqref="AM10:AM42">
    <cfRule type="cellIs" dxfId="61" priority="9" operator="greaterThan">
      <formula>0</formula>
    </cfRule>
    <cfRule type="cellIs" dxfId="60" priority="10" operator="equal">
      <formula>0</formula>
    </cfRule>
  </conditionalFormatting>
  <conditionalFormatting sqref="AM44">
    <cfRule type="cellIs" dxfId="59" priority="7" operator="greaterThan">
      <formula>0</formula>
    </cfRule>
    <cfRule type="cellIs" dxfId="58" priority="8" operator="equal">
      <formula>0</formula>
    </cfRule>
  </conditionalFormatting>
  <conditionalFormatting sqref="AM47">
    <cfRule type="cellIs" dxfId="57" priority="3" operator="greaterThan">
      <formula>0</formula>
    </cfRule>
    <cfRule type="cellIs" dxfId="5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12</v>
      </c>
      <c r="D1" s="396">
        <f>'46'!H1+1</f>
        <v>45733</v>
      </c>
      <c r="E1" s="396"/>
      <c r="F1" s="396"/>
      <c r="G1" s="61" t="s">
        <v>18</v>
      </c>
      <c r="H1" s="396">
        <f>D1+6</f>
        <v>45739</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45733</v>
      </c>
      <c r="E8" s="356"/>
      <c r="F8" s="356"/>
      <c r="G8" s="357"/>
      <c r="H8" s="355">
        <f>IF(ISERROR(H9),"",H9)</f>
        <v>45734</v>
      </c>
      <c r="I8" s="356"/>
      <c r="J8" s="356"/>
      <c r="K8" s="357"/>
      <c r="L8" s="355">
        <f>IF(ISERROR(L9),"",L9)</f>
        <v>45735</v>
      </c>
      <c r="M8" s="356"/>
      <c r="N8" s="356"/>
      <c r="O8" s="357"/>
      <c r="P8" s="355">
        <f>IF(ISERROR(P9),"",P9)</f>
        <v>45736</v>
      </c>
      <c r="Q8" s="356"/>
      <c r="R8" s="356"/>
      <c r="S8" s="357"/>
      <c r="T8" s="355">
        <f>IF(ISERROR(T9),"",T9)</f>
        <v>45737</v>
      </c>
      <c r="U8" s="356"/>
      <c r="V8" s="356"/>
      <c r="W8" s="357"/>
      <c r="X8" s="355">
        <f>IF(ISERROR(X9),"",X9)</f>
        <v>45738</v>
      </c>
      <c r="Y8" s="356"/>
      <c r="Z8" s="356"/>
      <c r="AA8" s="357"/>
      <c r="AB8" s="355">
        <f>IF(ISERROR(AB9),"",AB9)</f>
        <v>45739</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45733</v>
      </c>
      <c r="E9" s="359"/>
      <c r="F9" s="359"/>
      <c r="G9" s="360"/>
      <c r="H9" s="358">
        <f>D9+1</f>
        <v>45734</v>
      </c>
      <c r="I9" s="359"/>
      <c r="J9" s="359"/>
      <c r="K9" s="360"/>
      <c r="L9" s="358">
        <f>H9+1</f>
        <v>45735</v>
      </c>
      <c r="M9" s="359"/>
      <c r="N9" s="359"/>
      <c r="O9" s="360"/>
      <c r="P9" s="358">
        <f>L9+1</f>
        <v>45736</v>
      </c>
      <c r="Q9" s="359"/>
      <c r="R9" s="359"/>
      <c r="S9" s="360"/>
      <c r="T9" s="358">
        <f>P9+1</f>
        <v>45737</v>
      </c>
      <c r="U9" s="359"/>
      <c r="V9" s="359"/>
      <c r="W9" s="360"/>
      <c r="X9" s="358">
        <f>T9+1</f>
        <v>45738</v>
      </c>
      <c r="Y9" s="359"/>
      <c r="Z9" s="359"/>
      <c r="AA9" s="360"/>
      <c r="AB9" s="358">
        <f>X9+1</f>
        <v>45739</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s>
  <conditionalFormatting sqref="AF17">
    <cfRule type="cellIs" dxfId="55" priority="2" operator="notEqual">
      <formula>$AF$30</formula>
    </cfRule>
  </conditionalFormatting>
  <conditionalFormatting sqref="AF30">
    <cfRule type="cellIs" dxfId="54" priority="1" operator="notEqual">
      <formula>$AF$17</formula>
    </cfRule>
  </conditionalFormatting>
  <conditionalFormatting sqref="AM10:AM42">
    <cfRule type="cellIs" dxfId="53" priority="9" operator="greaterThan">
      <formula>0</formula>
    </cfRule>
    <cfRule type="cellIs" dxfId="52" priority="10" operator="equal">
      <formula>0</formula>
    </cfRule>
  </conditionalFormatting>
  <conditionalFormatting sqref="AM44">
    <cfRule type="cellIs" dxfId="51" priority="7" operator="greaterThan">
      <formula>0</formula>
    </cfRule>
    <cfRule type="cellIs" dxfId="50" priority="8" operator="equal">
      <formula>0</formula>
    </cfRule>
  </conditionalFormatting>
  <conditionalFormatting sqref="AM47">
    <cfRule type="cellIs" dxfId="49" priority="3" operator="greaterThan">
      <formula>0</formula>
    </cfRule>
    <cfRule type="cellIs" dxfId="4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13</v>
      </c>
      <c r="D1" s="396">
        <f>'47'!H1+1</f>
        <v>45740</v>
      </c>
      <c r="E1" s="396"/>
      <c r="F1" s="396"/>
      <c r="G1" s="61" t="s">
        <v>18</v>
      </c>
      <c r="H1" s="396">
        <f>D1+6</f>
        <v>45746</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45740</v>
      </c>
      <c r="E8" s="356"/>
      <c r="F8" s="356"/>
      <c r="G8" s="357"/>
      <c r="H8" s="355">
        <f>IF(ISERROR(H9),"",H9)</f>
        <v>45741</v>
      </c>
      <c r="I8" s="356"/>
      <c r="J8" s="356"/>
      <c r="K8" s="357"/>
      <c r="L8" s="355">
        <f>IF(ISERROR(L9),"",L9)</f>
        <v>45742</v>
      </c>
      <c r="M8" s="356"/>
      <c r="N8" s="356"/>
      <c r="O8" s="357"/>
      <c r="P8" s="355">
        <f>IF(ISERROR(P9),"",P9)</f>
        <v>45743</v>
      </c>
      <c r="Q8" s="356"/>
      <c r="R8" s="356"/>
      <c r="S8" s="357"/>
      <c r="T8" s="355">
        <f>IF(ISERROR(T9),"",T9)</f>
        <v>45744</v>
      </c>
      <c r="U8" s="356"/>
      <c r="V8" s="356"/>
      <c r="W8" s="357"/>
      <c r="X8" s="355">
        <f>IF(ISERROR(X9),"",X9)</f>
        <v>45745</v>
      </c>
      <c r="Y8" s="356"/>
      <c r="Z8" s="356"/>
      <c r="AA8" s="357"/>
      <c r="AB8" s="355">
        <f>IF(ISERROR(AB9),"",AB9)</f>
        <v>45746</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45740</v>
      </c>
      <c r="E9" s="359"/>
      <c r="F9" s="359"/>
      <c r="G9" s="360"/>
      <c r="H9" s="358">
        <f>D9+1</f>
        <v>45741</v>
      </c>
      <c r="I9" s="359"/>
      <c r="J9" s="359"/>
      <c r="K9" s="360"/>
      <c r="L9" s="358">
        <f>H9+1</f>
        <v>45742</v>
      </c>
      <c r="M9" s="359"/>
      <c r="N9" s="359"/>
      <c r="O9" s="360"/>
      <c r="P9" s="358">
        <f>L9+1</f>
        <v>45743</v>
      </c>
      <c r="Q9" s="359"/>
      <c r="R9" s="359"/>
      <c r="S9" s="360"/>
      <c r="T9" s="358">
        <f>P9+1</f>
        <v>45744</v>
      </c>
      <c r="U9" s="359"/>
      <c r="V9" s="359"/>
      <c r="W9" s="360"/>
      <c r="X9" s="358">
        <f>T9+1</f>
        <v>45745</v>
      </c>
      <c r="Y9" s="359"/>
      <c r="Z9" s="359"/>
      <c r="AA9" s="360"/>
      <c r="AB9" s="358">
        <f>X9+1</f>
        <v>45746</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s>
  <conditionalFormatting sqref="AF17">
    <cfRule type="cellIs" dxfId="47" priority="2" operator="notEqual">
      <formula>$AF$30</formula>
    </cfRule>
  </conditionalFormatting>
  <conditionalFormatting sqref="AF30">
    <cfRule type="cellIs" dxfId="46" priority="1" operator="notEqual">
      <formula>$AF$17</formula>
    </cfRule>
  </conditionalFormatting>
  <conditionalFormatting sqref="AM10:AM42">
    <cfRule type="cellIs" dxfId="45" priority="9" operator="greaterThan">
      <formula>0</formula>
    </cfRule>
    <cfRule type="cellIs" dxfId="44" priority="10" operator="equal">
      <formula>0</formula>
    </cfRule>
  </conditionalFormatting>
  <conditionalFormatting sqref="AM44">
    <cfRule type="cellIs" dxfId="43" priority="7" operator="greaterThan">
      <formula>0</formula>
    </cfRule>
    <cfRule type="cellIs" dxfId="42" priority="8" operator="equal">
      <formula>0</formula>
    </cfRule>
  </conditionalFormatting>
  <conditionalFormatting sqref="AM47">
    <cfRule type="cellIs" dxfId="41" priority="3" operator="greaterThan">
      <formula>0</formula>
    </cfRule>
    <cfRule type="cellIs" dxfId="4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14</v>
      </c>
      <c r="D1" s="396">
        <f>'48'!H1+1</f>
        <v>45747</v>
      </c>
      <c r="E1" s="396"/>
      <c r="F1" s="396"/>
      <c r="G1" s="61" t="s">
        <v>18</v>
      </c>
      <c r="H1" s="396">
        <f>D1+6</f>
        <v>45753</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45747</v>
      </c>
      <c r="E8" s="356"/>
      <c r="F8" s="356"/>
      <c r="G8" s="357"/>
      <c r="H8" s="355">
        <f>IF(ISERROR(H9),"",H9)</f>
        <v>45748</v>
      </c>
      <c r="I8" s="356"/>
      <c r="J8" s="356"/>
      <c r="K8" s="357"/>
      <c r="L8" s="355">
        <f>IF(ISERROR(L9),"",L9)</f>
        <v>45749</v>
      </c>
      <c r="M8" s="356"/>
      <c r="N8" s="356"/>
      <c r="O8" s="357"/>
      <c r="P8" s="355">
        <f>IF(ISERROR(P9),"",P9)</f>
        <v>45750</v>
      </c>
      <c r="Q8" s="356"/>
      <c r="R8" s="356"/>
      <c r="S8" s="357"/>
      <c r="T8" s="355">
        <f>IF(ISERROR(T9),"",T9)</f>
        <v>45751</v>
      </c>
      <c r="U8" s="356"/>
      <c r="V8" s="356"/>
      <c r="W8" s="357"/>
      <c r="X8" s="355">
        <f>IF(ISERROR(X9),"",X9)</f>
        <v>45752</v>
      </c>
      <c r="Y8" s="356"/>
      <c r="Z8" s="356"/>
      <c r="AA8" s="357"/>
      <c r="AB8" s="355">
        <f>IF(ISERROR(AB9),"",AB9)</f>
        <v>45753</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45747</v>
      </c>
      <c r="E9" s="359"/>
      <c r="F9" s="359"/>
      <c r="G9" s="360"/>
      <c r="H9" s="358">
        <f>D9+1</f>
        <v>45748</v>
      </c>
      <c r="I9" s="359"/>
      <c r="J9" s="359"/>
      <c r="K9" s="360"/>
      <c r="L9" s="358">
        <f>H9+1</f>
        <v>45749</v>
      </c>
      <c r="M9" s="359"/>
      <c r="N9" s="359"/>
      <c r="O9" s="360"/>
      <c r="P9" s="358">
        <f>L9+1</f>
        <v>45750</v>
      </c>
      <c r="Q9" s="359"/>
      <c r="R9" s="359"/>
      <c r="S9" s="360"/>
      <c r="T9" s="358">
        <f>P9+1</f>
        <v>45751</v>
      </c>
      <c r="U9" s="359"/>
      <c r="V9" s="359"/>
      <c r="W9" s="360"/>
      <c r="X9" s="358">
        <f>T9+1</f>
        <v>45752</v>
      </c>
      <c r="Y9" s="359"/>
      <c r="Z9" s="359"/>
      <c r="AA9" s="360"/>
      <c r="AB9" s="358">
        <f>X9+1</f>
        <v>45753</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9" priority="2" operator="notEqual">
      <formula>$AF$30</formula>
    </cfRule>
  </conditionalFormatting>
  <conditionalFormatting sqref="AF30">
    <cfRule type="cellIs" dxfId="38" priority="1" operator="notEqual">
      <formula>$AF$17</formula>
    </cfRule>
  </conditionalFormatting>
  <conditionalFormatting sqref="AM10:AM42">
    <cfRule type="cellIs" dxfId="37" priority="9" operator="greaterThan">
      <formula>0</formula>
    </cfRule>
    <cfRule type="cellIs" dxfId="36" priority="10" operator="equal">
      <formula>0</formula>
    </cfRule>
  </conditionalFormatting>
  <conditionalFormatting sqref="AM44">
    <cfRule type="cellIs" dxfId="35" priority="7" operator="greaterThan">
      <formula>0</formula>
    </cfRule>
    <cfRule type="cellIs" dxfId="34" priority="8" operator="equal">
      <formula>0</formula>
    </cfRule>
  </conditionalFormatting>
  <conditionalFormatting sqref="AM47">
    <cfRule type="cellIs" dxfId="33" priority="3" operator="greaterThan">
      <formula>0</formula>
    </cfRule>
    <cfRule type="cellIs" dxfId="3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22</v>
      </c>
      <c r="D1" s="396">
        <f>'4'!H1+1</f>
        <v>45439</v>
      </c>
      <c r="E1" s="396"/>
      <c r="F1" s="396"/>
      <c r="G1" s="61" t="s">
        <v>18</v>
      </c>
      <c r="H1" s="396">
        <f>D1+6</f>
        <v>45445</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45439</v>
      </c>
      <c r="E8" s="356"/>
      <c r="F8" s="356"/>
      <c r="G8" s="357"/>
      <c r="H8" s="355">
        <f>IF(ISERROR(H9),"",H9)</f>
        <v>45440</v>
      </c>
      <c r="I8" s="356"/>
      <c r="J8" s="356"/>
      <c r="K8" s="357"/>
      <c r="L8" s="355">
        <f>IF(ISERROR(L9),"",L9)</f>
        <v>45441</v>
      </c>
      <c r="M8" s="356"/>
      <c r="N8" s="356"/>
      <c r="O8" s="357"/>
      <c r="P8" s="355">
        <f>IF(ISERROR(P9),"",P9)</f>
        <v>45442</v>
      </c>
      <c r="Q8" s="356"/>
      <c r="R8" s="356"/>
      <c r="S8" s="357"/>
      <c r="T8" s="355">
        <f>IF(ISERROR(T9),"",T9)</f>
        <v>45443</v>
      </c>
      <c r="U8" s="356"/>
      <c r="V8" s="356"/>
      <c r="W8" s="357"/>
      <c r="X8" s="355">
        <f>IF(ISERROR(X9),"",X9)</f>
        <v>45444</v>
      </c>
      <c r="Y8" s="356"/>
      <c r="Z8" s="356"/>
      <c r="AA8" s="357"/>
      <c r="AB8" s="355">
        <f>IF(ISERROR(AB9),"",AB9)</f>
        <v>45445</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45439</v>
      </c>
      <c r="E9" s="359"/>
      <c r="F9" s="359"/>
      <c r="G9" s="360"/>
      <c r="H9" s="358">
        <f>D9+1</f>
        <v>45440</v>
      </c>
      <c r="I9" s="359"/>
      <c r="J9" s="359"/>
      <c r="K9" s="360"/>
      <c r="L9" s="358">
        <f>H9+1</f>
        <v>45441</v>
      </c>
      <c r="M9" s="359"/>
      <c r="N9" s="359"/>
      <c r="O9" s="360"/>
      <c r="P9" s="358">
        <f>L9+1</f>
        <v>45442</v>
      </c>
      <c r="Q9" s="359"/>
      <c r="R9" s="359"/>
      <c r="S9" s="360"/>
      <c r="T9" s="358">
        <f>P9+1</f>
        <v>45443</v>
      </c>
      <c r="U9" s="359"/>
      <c r="V9" s="359"/>
      <c r="W9" s="360"/>
      <c r="X9" s="358">
        <f>T9+1</f>
        <v>45444</v>
      </c>
      <c r="Y9" s="359"/>
      <c r="Z9" s="359"/>
      <c r="AA9" s="360"/>
      <c r="AB9" s="358">
        <f>X9+1</f>
        <v>45445</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91" priority="2" operator="notEqual">
      <formula>$AF$30</formula>
    </cfRule>
  </conditionalFormatting>
  <conditionalFormatting sqref="AF30">
    <cfRule type="cellIs" dxfId="390" priority="1" operator="notEqual">
      <formula>$AF$17</formula>
    </cfRule>
  </conditionalFormatting>
  <conditionalFormatting sqref="AM10:AM42">
    <cfRule type="cellIs" dxfId="389" priority="9" operator="greaterThan">
      <formula>0</formula>
    </cfRule>
    <cfRule type="cellIs" dxfId="388" priority="10" operator="equal">
      <formula>0</formula>
    </cfRule>
  </conditionalFormatting>
  <conditionalFormatting sqref="AM44">
    <cfRule type="cellIs" dxfId="387" priority="7" operator="greaterThan">
      <formula>0</formula>
    </cfRule>
    <cfRule type="cellIs" dxfId="386" priority="8" operator="equal">
      <formula>0</formula>
    </cfRule>
  </conditionalFormatting>
  <conditionalFormatting sqref="AM47">
    <cfRule type="cellIs" dxfId="385" priority="3" operator="greaterThan">
      <formula>0</formula>
    </cfRule>
    <cfRule type="cellIs" dxfId="38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15</v>
      </c>
      <c r="D1" s="396">
        <f>'49'!H1+1</f>
        <v>45754</v>
      </c>
      <c r="E1" s="396"/>
      <c r="F1" s="396"/>
      <c r="G1" s="61" t="s">
        <v>18</v>
      </c>
      <c r="H1" s="396">
        <f>D1+6</f>
        <v>45760</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45754</v>
      </c>
      <c r="E8" s="356"/>
      <c r="F8" s="356"/>
      <c r="G8" s="357"/>
      <c r="H8" s="355">
        <f>IF(ISERROR(H9),"",H9)</f>
        <v>45755</v>
      </c>
      <c r="I8" s="356"/>
      <c r="J8" s="356"/>
      <c r="K8" s="357"/>
      <c r="L8" s="355">
        <f>IF(ISERROR(L9),"",L9)</f>
        <v>45756</v>
      </c>
      <c r="M8" s="356"/>
      <c r="N8" s="356"/>
      <c r="O8" s="357"/>
      <c r="P8" s="355">
        <f>IF(ISERROR(P9),"",P9)</f>
        <v>45757</v>
      </c>
      <c r="Q8" s="356"/>
      <c r="R8" s="356"/>
      <c r="S8" s="357"/>
      <c r="T8" s="355">
        <f>IF(ISERROR(T9),"",T9)</f>
        <v>45758</v>
      </c>
      <c r="U8" s="356"/>
      <c r="V8" s="356"/>
      <c r="W8" s="357"/>
      <c r="X8" s="355">
        <f>IF(ISERROR(X9),"",X9)</f>
        <v>45759</v>
      </c>
      <c r="Y8" s="356"/>
      <c r="Z8" s="356"/>
      <c r="AA8" s="357"/>
      <c r="AB8" s="355">
        <f>IF(ISERROR(AB9),"",AB9)</f>
        <v>45760</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45754</v>
      </c>
      <c r="E9" s="359"/>
      <c r="F9" s="359"/>
      <c r="G9" s="360"/>
      <c r="H9" s="358">
        <f>D9+1</f>
        <v>45755</v>
      </c>
      <c r="I9" s="359"/>
      <c r="J9" s="359"/>
      <c r="K9" s="360"/>
      <c r="L9" s="358">
        <f>H9+1</f>
        <v>45756</v>
      </c>
      <c r="M9" s="359"/>
      <c r="N9" s="359"/>
      <c r="O9" s="360"/>
      <c r="P9" s="358">
        <f>L9+1</f>
        <v>45757</v>
      </c>
      <c r="Q9" s="359"/>
      <c r="R9" s="359"/>
      <c r="S9" s="360"/>
      <c r="T9" s="358">
        <f>P9+1</f>
        <v>45758</v>
      </c>
      <c r="U9" s="359"/>
      <c r="V9" s="359"/>
      <c r="W9" s="360"/>
      <c r="X9" s="358">
        <f>T9+1</f>
        <v>45759</v>
      </c>
      <c r="Y9" s="359"/>
      <c r="Z9" s="359"/>
      <c r="AA9" s="360"/>
      <c r="AB9" s="358">
        <f>X9+1</f>
        <v>45760</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1" priority="2" operator="notEqual">
      <formula>$AF$30</formula>
    </cfRule>
  </conditionalFormatting>
  <conditionalFormatting sqref="AF30">
    <cfRule type="cellIs" dxfId="30" priority="1" operator="notEqual">
      <formula>$AF$17</formula>
    </cfRule>
  </conditionalFormatting>
  <conditionalFormatting sqref="AM10:AM42">
    <cfRule type="cellIs" dxfId="29" priority="9" operator="greaterThan">
      <formula>0</formula>
    </cfRule>
    <cfRule type="cellIs" dxfId="28" priority="10" operator="equal">
      <formula>0</formula>
    </cfRule>
  </conditionalFormatting>
  <conditionalFormatting sqref="AM44">
    <cfRule type="cellIs" dxfId="27" priority="7" operator="greaterThan">
      <formula>0</formula>
    </cfRule>
    <cfRule type="cellIs" dxfId="26" priority="8" operator="equal">
      <formula>0</formula>
    </cfRule>
  </conditionalFormatting>
  <conditionalFormatting sqref="AM47">
    <cfRule type="cellIs" dxfId="25" priority="3" operator="greaterThan">
      <formula>0</formula>
    </cfRule>
    <cfRule type="cellIs" dxfId="2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16</v>
      </c>
      <c r="D1" s="396">
        <f>'50'!H1+1</f>
        <v>45761</v>
      </c>
      <c r="E1" s="396"/>
      <c r="F1" s="396"/>
      <c r="G1" s="61" t="s">
        <v>18</v>
      </c>
      <c r="H1" s="396">
        <f>D1+6</f>
        <v>45767</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45761</v>
      </c>
      <c r="E8" s="356"/>
      <c r="F8" s="356"/>
      <c r="G8" s="357"/>
      <c r="H8" s="355">
        <f>IF(ISERROR(H9),"",H9)</f>
        <v>45762</v>
      </c>
      <c r="I8" s="356"/>
      <c r="J8" s="356"/>
      <c r="K8" s="357"/>
      <c r="L8" s="355">
        <f>IF(ISERROR(L9),"",L9)</f>
        <v>45763</v>
      </c>
      <c r="M8" s="356"/>
      <c r="N8" s="356"/>
      <c r="O8" s="357"/>
      <c r="P8" s="355">
        <f>IF(ISERROR(P9),"",P9)</f>
        <v>45764</v>
      </c>
      <c r="Q8" s="356"/>
      <c r="R8" s="356"/>
      <c r="S8" s="357"/>
      <c r="T8" s="355">
        <f>IF(ISERROR(T9),"",T9)</f>
        <v>45765</v>
      </c>
      <c r="U8" s="356"/>
      <c r="V8" s="356"/>
      <c r="W8" s="357"/>
      <c r="X8" s="355">
        <f>IF(ISERROR(X9),"",X9)</f>
        <v>45766</v>
      </c>
      <c r="Y8" s="356"/>
      <c r="Z8" s="356"/>
      <c r="AA8" s="357"/>
      <c r="AB8" s="355">
        <f>IF(ISERROR(AB9),"",AB9)</f>
        <v>45767</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45761</v>
      </c>
      <c r="E9" s="359"/>
      <c r="F9" s="359"/>
      <c r="G9" s="360"/>
      <c r="H9" s="358">
        <f>D9+1</f>
        <v>45762</v>
      </c>
      <c r="I9" s="359"/>
      <c r="J9" s="359"/>
      <c r="K9" s="360"/>
      <c r="L9" s="358">
        <f>H9+1</f>
        <v>45763</v>
      </c>
      <c r="M9" s="359"/>
      <c r="N9" s="359"/>
      <c r="O9" s="360"/>
      <c r="P9" s="358">
        <f>L9+1</f>
        <v>45764</v>
      </c>
      <c r="Q9" s="359"/>
      <c r="R9" s="359"/>
      <c r="S9" s="360"/>
      <c r="T9" s="358">
        <f>P9+1</f>
        <v>45765</v>
      </c>
      <c r="U9" s="359"/>
      <c r="V9" s="359"/>
      <c r="W9" s="360"/>
      <c r="X9" s="358">
        <f>T9+1</f>
        <v>45766</v>
      </c>
      <c r="Y9" s="359"/>
      <c r="Z9" s="359"/>
      <c r="AA9" s="360"/>
      <c r="AB9" s="358">
        <f>X9+1</f>
        <v>45767</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5"/>
      <c r="K15" s="126"/>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6:C67"/>
    <mergeCell ref="A68:C69"/>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23" priority="2" operator="notEqual">
      <formula>$AF$30</formula>
    </cfRule>
  </conditionalFormatting>
  <conditionalFormatting sqref="AF30">
    <cfRule type="cellIs" dxfId="22" priority="1" operator="notEqual">
      <formula>$AF$17</formula>
    </cfRule>
  </conditionalFormatting>
  <conditionalFormatting sqref="AM10:AM42">
    <cfRule type="cellIs" dxfId="21" priority="9" operator="greaterThan">
      <formula>0</formula>
    </cfRule>
    <cfRule type="cellIs" dxfId="20" priority="10" operator="equal">
      <formula>0</formula>
    </cfRule>
  </conditionalFormatting>
  <conditionalFormatting sqref="AM44">
    <cfRule type="cellIs" dxfId="19" priority="7" operator="greaterThan">
      <formula>0</formula>
    </cfRule>
    <cfRule type="cellIs" dxfId="18" priority="8" operator="equal">
      <formula>0</formula>
    </cfRule>
  </conditionalFormatting>
  <conditionalFormatting sqref="AM47">
    <cfRule type="cellIs" dxfId="17" priority="3" operator="greaterThan">
      <formula>0</formula>
    </cfRule>
    <cfRule type="cellIs" dxfId="1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W1" sqref="W1"/>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17</v>
      </c>
      <c r="D1" s="396">
        <f>'51'!H1+1</f>
        <v>45768</v>
      </c>
      <c r="E1" s="396"/>
      <c r="F1" s="396"/>
      <c r="G1" s="61" t="s">
        <v>18</v>
      </c>
      <c r="H1" s="396">
        <f>D1+6</f>
        <v>45774</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45768</v>
      </c>
      <c r="E8" s="356"/>
      <c r="F8" s="356"/>
      <c r="G8" s="357"/>
      <c r="H8" s="355">
        <f>IF(ISERROR(H9),"",H9)</f>
        <v>45769</v>
      </c>
      <c r="I8" s="356"/>
      <c r="J8" s="356"/>
      <c r="K8" s="357"/>
      <c r="L8" s="355">
        <f>IF(ISERROR(L9),"",L9)</f>
        <v>45770</v>
      </c>
      <c r="M8" s="356"/>
      <c r="N8" s="356"/>
      <c r="O8" s="357"/>
      <c r="P8" s="355">
        <f>IF(ISERROR(P9),"",P9)</f>
        <v>45771</v>
      </c>
      <c r="Q8" s="356"/>
      <c r="R8" s="356"/>
      <c r="S8" s="357"/>
      <c r="T8" s="355">
        <f>IF(ISERROR(T9),"",T9)</f>
        <v>45772</v>
      </c>
      <c r="U8" s="356"/>
      <c r="V8" s="356"/>
      <c r="W8" s="357"/>
      <c r="X8" s="355">
        <f>IF(ISERROR(X9),"",X9)</f>
        <v>45773</v>
      </c>
      <c r="Y8" s="356"/>
      <c r="Z8" s="356"/>
      <c r="AA8" s="357"/>
      <c r="AB8" s="355">
        <f>IF(ISERROR(AB9),"",AB9)</f>
        <v>45774</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45768</v>
      </c>
      <c r="E9" s="359"/>
      <c r="F9" s="359"/>
      <c r="G9" s="360"/>
      <c r="H9" s="358">
        <f>D9+1</f>
        <v>45769</v>
      </c>
      <c r="I9" s="359"/>
      <c r="J9" s="359"/>
      <c r="K9" s="360"/>
      <c r="L9" s="358">
        <f>H9+1</f>
        <v>45770</v>
      </c>
      <c r="M9" s="359"/>
      <c r="N9" s="359"/>
      <c r="O9" s="360"/>
      <c r="P9" s="358">
        <f>L9+1</f>
        <v>45771</v>
      </c>
      <c r="Q9" s="359"/>
      <c r="R9" s="359"/>
      <c r="S9" s="360"/>
      <c r="T9" s="358">
        <f>P9+1</f>
        <v>45772</v>
      </c>
      <c r="U9" s="359"/>
      <c r="V9" s="359"/>
      <c r="W9" s="360"/>
      <c r="X9" s="358">
        <f>T9+1</f>
        <v>45773</v>
      </c>
      <c r="Y9" s="359"/>
      <c r="Z9" s="359"/>
      <c r="AA9" s="360"/>
      <c r="AB9" s="358">
        <f>X9+1</f>
        <v>45774</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ca="1">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0">SUM(D11:AE11)</f>
        <v>0</v>
      </c>
      <c r="AG11" s="156" t="str">
        <f t="shared" ref="AG11:AG16" si="1">IF(AF11&gt;0,AF11/$AF$17,"")</f>
        <v/>
      </c>
      <c r="AI11" s="188">
        <f ca="1">OFFSET(Jahresplanung!$C$11,2,RIGHT(CELL("dateiname",A2),LEN(CELL("dateiname",A2))-FIND("]",CELL("dateiname",A2))))</f>
        <v>0</v>
      </c>
      <c r="AJ11" s="150" t="str">
        <f t="shared" ref="AJ11:AJ16" ca="1" si="2">IF(AI11&gt;0,AI11/$AI$17,"")</f>
        <v/>
      </c>
      <c r="AL11" s="158" t="str">
        <f t="shared" ref="AL11" ca="1" si="3">IF(AF11-AI11&lt;0,"- "&amp;TEXT(ABS(AF11-AI11),"H:MM"),"+ "&amp;TEXT((AF11-AI11),"H:MM"))</f>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0"/>
        <v>0</v>
      </c>
      <c r="AG12" s="156" t="str">
        <f t="shared" si="1"/>
        <v/>
      </c>
      <c r="AI12" s="188">
        <f ca="1">OFFSET(Jahresplanung!$C$11,3,RIGHT(CELL("dateiname",A3),LEN(CELL("dateiname",A3))-FIND("]",CELL("dateiname",A3))))</f>
        <v>0</v>
      </c>
      <c r="AJ12" s="150" t="str">
        <f t="shared" ca="1" si="2"/>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0"/>
        <v>0</v>
      </c>
      <c r="AG13" s="156" t="str">
        <f t="shared" si="1"/>
        <v/>
      </c>
      <c r="AI13" s="188">
        <f ca="1">OFFSET(Jahresplanung!$C$11,4,RIGHT(CELL("dateiname",A4),LEN(CELL("dateiname",A4))-FIND("]",CELL("dateiname",A4))))</f>
        <v>0</v>
      </c>
      <c r="AJ13" s="150" t="str">
        <f t="shared" ca="1" si="2"/>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0"/>
        <v>0</v>
      </c>
      <c r="AG14" s="156" t="str">
        <f t="shared" si="1"/>
        <v/>
      </c>
      <c r="AI14" s="188">
        <f ca="1">OFFSET(Jahresplanung!$C$11,5,RIGHT(CELL("dateiname",A5),LEN(CELL("dateiname",A5))-FIND("]",CELL("dateiname",A5))))</f>
        <v>0</v>
      </c>
      <c r="AJ14" s="150" t="str">
        <f t="shared" ca="1" si="2"/>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0"/>
        <v>0</v>
      </c>
      <c r="AG15" s="156" t="str">
        <f t="shared" si="1"/>
        <v/>
      </c>
      <c r="AI15" s="188">
        <f ca="1">OFFSET(Jahresplanung!$C$11,6,RIGHT(CELL("dateiname",A6),LEN(CELL("dateiname",A6))-FIND("]",CELL("dateiname",A6))))</f>
        <v>0</v>
      </c>
      <c r="AJ15" s="150" t="str">
        <f t="shared" ca="1" si="2"/>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0"/>
        <v>0</v>
      </c>
      <c r="AG16" s="156" t="str">
        <f t="shared" si="1"/>
        <v/>
      </c>
      <c r="AI16" s="188">
        <f ca="1">OFFSET(Jahresplanung!$C$11,7,RIGHT(CELL("dateiname",A7),LEN(CELL("dateiname",A7))-FIND("]",CELL("dateiname",A7))))</f>
        <v>0</v>
      </c>
      <c r="AJ16" s="150" t="str">
        <f t="shared" ca="1" si="2"/>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2</v>
      </c>
      <c r="I43" s="236">
        <v>0</v>
      </c>
      <c r="J43" s="236">
        <v>0</v>
      </c>
      <c r="K43" s="234">
        <v>0</v>
      </c>
      <c r="L43" s="235">
        <v>0</v>
      </c>
      <c r="M43" s="238">
        <v>0</v>
      </c>
      <c r="N43" s="238">
        <v>0</v>
      </c>
      <c r="O43" s="234">
        <v>0</v>
      </c>
      <c r="P43" s="235">
        <v>0</v>
      </c>
      <c r="Q43" s="238">
        <v>0</v>
      </c>
      <c r="R43" s="238">
        <v>0</v>
      </c>
      <c r="S43" s="234">
        <v>0</v>
      </c>
      <c r="T43" s="235">
        <v>6</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6:C67"/>
    <mergeCell ref="A68:C69"/>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15" priority="2" operator="notEqual">
      <formula>$AF$30</formula>
    </cfRule>
  </conditionalFormatting>
  <conditionalFormatting sqref="AF30">
    <cfRule type="cellIs" dxfId="14" priority="1" operator="notEqual">
      <formula>$AF$17</formula>
    </cfRule>
  </conditionalFormatting>
  <conditionalFormatting sqref="AM10:AM42">
    <cfRule type="cellIs" dxfId="13" priority="9" operator="greaterThan">
      <formula>0</formula>
    </cfRule>
    <cfRule type="cellIs" dxfId="12" priority="10" operator="equal">
      <formula>0</formula>
    </cfRule>
  </conditionalFormatting>
  <conditionalFormatting sqref="AM44">
    <cfRule type="cellIs" dxfId="11" priority="7" operator="greaterThan">
      <formula>0</formula>
    </cfRule>
    <cfRule type="cellIs" dxfId="10" priority="8" operator="equal">
      <formula>0</formula>
    </cfRule>
  </conditionalFormatting>
  <conditionalFormatting sqref="AM47">
    <cfRule type="cellIs" dxfId="9" priority="3" operator="greaterThan">
      <formula>0</formula>
    </cfRule>
    <cfRule type="cellIs" dxfId="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tabColor theme="5" tint="0.59999389629810485"/>
  </sheetPr>
  <dimension ref="A1:BP49"/>
  <sheetViews>
    <sheetView showGridLines="0" zoomScaleNormal="100" workbookViewId="0">
      <pane xSplit="3" ySplit="11" topLeftCell="AE12" activePane="bottomRight" state="frozen"/>
      <selection activeCell="D4" sqref="D4"/>
      <selection pane="topRight" activeCell="D4" sqref="D4"/>
      <selection pane="bottomLeft" activeCell="D4" sqref="D4"/>
      <selection pane="bottomRight" activeCell="AW54" sqref="AW54"/>
    </sheetView>
  </sheetViews>
  <sheetFormatPr baseColWidth="10" defaultColWidth="10.85546875" defaultRowHeight="12.75" outlineLevelRow="1" outlineLevelCol="1" x14ac:dyDescent="0.2"/>
  <cols>
    <col min="1" max="1" width="4.42578125" customWidth="1"/>
    <col min="2" max="2" width="8.42578125" customWidth="1"/>
    <col min="3" max="3" width="15.140625" customWidth="1"/>
    <col min="4" max="55" width="7.7109375" customWidth="1"/>
    <col min="56" max="56" width="9.7109375" customWidth="1"/>
    <col min="57" max="58" width="9.7109375" style="202" customWidth="1"/>
    <col min="59" max="59" width="4.85546875" customWidth="1"/>
    <col min="60" max="60" width="9.7109375" customWidth="1"/>
    <col min="61" max="62" width="9.7109375" style="202" customWidth="1"/>
    <col min="64" max="67" width="11.42578125" hidden="1" customWidth="1" outlineLevel="1"/>
    <col min="68" max="68" width="10.85546875" collapsed="1"/>
  </cols>
  <sheetData>
    <row r="1" spans="1:67" s="198" customFormat="1" ht="23.25" customHeight="1" x14ac:dyDescent="0.35">
      <c r="A1" s="39" t="s">
        <v>87</v>
      </c>
      <c r="B1" s="106"/>
      <c r="C1" s="106"/>
      <c r="D1" s="106"/>
      <c r="E1" s="106"/>
      <c r="F1" s="106"/>
      <c r="G1" s="106"/>
      <c r="H1" s="106"/>
      <c r="I1" s="106"/>
      <c r="J1" s="106"/>
      <c r="K1" s="106"/>
      <c r="L1" s="106"/>
      <c r="M1" s="106"/>
      <c r="N1" s="106"/>
      <c r="O1" s="106"/>
      <c r="P1" s="106"/>
      <c r="Q1" s="409" t="str">
        <f>AJ1</f>
        <v>Trainingstagebuch 2024/2025
Kader Langlauf</v>
      </c>
      <c r="R1" s="409"/>
      <c r="S1" s="409"/>
      <c r="T1" s="409"/>
      <c r="U1" s="409"/>
      <c r="V1" s="410"/>
      <c r="W1" s="106"/>
      <c r="X1" s="106"/>
      <c r="Y1" s="106"/>
      <c r="Z1" s="106"/>
      <c r="AA1" s="106"/>
      <c r="AB1" s="106"/>
      <c r="AC1" s="106"/>
      <c r="AD1" s="106"/>
      <c r="AE1" s="106"/>
      <c r="AF1" s="106"/>
      <c r="AG1" s="106"/>
      <c r="AH1" s="106"/>
      <c r="AI1" s="106"/>
      <c r="AJ1" s="409" t="str">
        <f>BB1</f>
        <v>Trainingstagebuch 2024/2025
Kader Langlauf</v>
      </c>
      <c r="AK1" s="409"/>
      <c r="AL1" s="409"/>
      <c r="AM1" s="409"/>
      <c r="AN1" s="409"/>
      <c r="AO1" s="410"/>
      <c r="AP1" s="106"/>
      <c r="AQ1" s="106"/>
      <c r="AR1" s="106"/>
      <c r="AS1" s="106"/>
      <c r="AT1" s="106"/>
      <c r="AU1" s="106"/>
      <c r="AV1" s="106"/>
      <c r="AW1" s="106"/>
      <c r="AX1" s="106"/>
      <c r="AY1" s="106"/>
      <c r="AZ1" s="106"/>
      <c r="BA1" s="106"/>
      <c r="BB1" s="409" t="str">
        <f>'1'!X1</f>
        <v>Trainingstagebuch 2024/2025
Kader Langlauf</v>
      </c>
      <c r="BC1" s="409"/>
      <c r="BD1" s="409"/>
      <c r="BE1" s="409"/>
      <c r="BF1" s="410"/>
      <c r="BG1" s="249"/>
      <c r="BH1" s="419" t="s">
        <v>97</v>
      </c>
      <c r="BI1" s="420"/>
      <c r="BJ1" s="421"/>
    </row>
    <row r="2" spans="1:67" s="198" customFormat="1" ht="13.7" customHeight="1" x14ac:dyDescent="0.35">
      <c r="A2" s="40"/>
      <c r="B2" s="27"/>
      <c r="C2" s="32"/>
      <c r="D2" s="35"/>
      <c r="E2" s="35"/>
      <c r="F2" s="27"/>
      <c r="G2" s="35"/>
      <c r="H2" s="35"/>
      <c r="I2" s="35"/>
      <c r="J2" s="27"/>
      <c r="K2" s="35"/>
      <c r="L2" s="35"/>
      <c r="M2" s="35"/>
      <c r="N2" s="27"/>
      <c r="O2" s="35"/>
      <c r="P2" s="35"/>
      <c r="Q2" s="409"/>
      <c r="R2" s="409"/>
      <c r="S2" s="409"/>
      <c r="T2" s="409"/>
      <c r="U2" s="409"/>
      <c r="V2" s="410"/>
      <c r="W2" s="35"/>
      <c r="X2" s="35"/>
      <c r="Y2" s="35"/>
      <c r="Z2" s="27"/>
      <c r="AA2" s="35"/>
      <c r="AB2" s="35"/>
      <c r="AC2" s="35"/>
      <c r="AD2" s="27"/>
      <c r="AE2" s="35"/>
      <c r="AF2" s="35"/>
      <c r="AG2" s="35"/>
      <c r="AH2" s="27"/>
      <c r="AI2" s="35"/>
      <c r="AJ2" s="409"/>
      <c r="AK2" s="409"/>
      <c r="AL2" s="409"/>
      <c r="AM2" s="409"/>
      <c r="AN2" s="409"/>
      <c r="AO2" s="410"/>
      <c r="AP2" s="35"/>
      <c r="AQ2" s="27"/>
      <c r="AR2" s="35"/>
      <c r="AS2" s="35"/>
      <c r="AT2" s="35"/>
      <c r="AU2" s="35"/>
      <c r="AV2" s="27"/>
      <c r="AW2" s="35"/>
      <c r="AX2" s="35"/>
      <c r="AY2" s="35"/>
      <c r="AZ2" s="27"/>
      <c r="BA2" s="35"/>
      <c r="BB2" s="409"/>
      <c r="BC2" s="409"/>
      <c r="BD2" s="409"/>
      <c r="BE2" s="409"/>
      <c r="BF2" s="410"/>
      <c r="BG2" s="249"/>
      <c r="BH2" s="419"/>
      <c r="BI2" s="420"/>
      <c r="BJ2" s="421"/>
    </row>
    <row r="3" spans="1:67" s="198" customFormat="1" ht="23.25" x14ac:dyDescent="0.35">
      <c r="A3" s="39" t="s">
        <v>88</v>
      </c>
      <c r="B3" s="106"/>
      <c r="C3" s="106"/>
      <c r="D3" s="106"/>
      <c r="E3" s="106"/>
      <c r="F3" s="106"/>
      <c r="G3" s="106"/>
      <c r="H3" s="106"/>
      <c r="I3" s="106"/>
      <c r="J3" s="106"/>
      <c r="K3" s="106"/>
      <c r="L3" s="106"/>
      <c r="M3" s="106"/>
      <c r="N3" s="106"/>
      <c r="O3" s="106"/>
      <c r="P3" s="106"/>
      <c r="Q3" s="106" t="str">
        <f>AJ3</f>
        <v>Vorname Name</v>
      </c>
      <c r="R3" s="106"/>
      <c r="S3" s="106"/>
      <c r="T3" s="106"/>
      <c r="U3" s="106"/>
      <c r="V3" s="107"/>
      <c r="W3" s="106"/>
      <c r="X3" s="106"/>
      <c r="Y3" s="106"/>
      <c r="Z3" s="106"/>
      <c r="AA3" s="106"/>
      <c r="AB3" s="106"/>
      <c r="AC3" s="106"/>
      <c r="AD3" s="106"/>
      <c r="AE3" s="106"/>
      <c r="AF3" s="106"/>
      <c r="AG3" s="106"/>
      <c r="AH3" s="106"/>
      <c r="AI3" s="106"/>
      <c r="AJ3" s="106" t="str">
        <f>BB3</f>
        <v>Vorname Name</v>
      </c>
      <c r="AK3" s="106"/>
      <c r="AL3" s="106"/>
      <c r="AM3" s="106"/>
      <c r="AN3" s="106"/>
      <c r="AO3" s="107"/>
      <c r="AP3" s="106"/>
      <c r="AQ3" s="106"/>
      <c r="AR3" s="106"/>
      <c r="AS3" s="106"/>
      <c r="AT3" s="106"/>
      <c r="AU3" s="106"/>
      <c r="AV3" s="106"/>
      <c r="AW3" s="106"/>
      <c r="AX3" s="106"/>
      <c r="AY3" s="106"/>
      <c r="AZ3" s="106"/>
      <c r="BA3" s="106"/>
      <c r="BB3" s="45" t="str">
        <f>'1'!X3</f>
        <v>Vorname Name</v>
      </c>
      <c r="BE3" s="27"/>
      <c r="BF3" s="37"/>
      <c r="BG3" s="28"/>
      <c r="BH3" s="100" t="s">
        <v>86</v>
      </c>
      <c r="BI3" s="108">
        <v>18</v>
      </c>
      <c r="BJ3" s="109">
        <v>24</v>
      </c>
    </row>
    <row r="4" spans="1:67" s="198" customFormat="1" ht="12.2" customHeight="1" x14ac:dyDescent="0.35">
      <c r="A4" s="41"/>
      <c r="B4" s="42"/>
      <c r="C4" s="43"/>
      <c r="D4" s="43"/>
      <c r="E4" s="43"/>
      <c r="F4" s="42"/>
      <c r="G4" s="43"/>
      <c r="H4" s="43"/>
      <c r="I4" s="43"/>
      <c r="J4" s="42"/>
      <c r="K4" s="43"/>
      <c r="L4" s="43"/>
      <c r="M4" s="43"/>
      <c r="N4" s="42"/>
      <c r="O4" s="43"/>
      <c r="P4" s="43"/>
      <c r="Q4" s="43"/>
      <c r="R4" s="43"/>
      <c r="S4" s="43"/>
      <c r="T4" s="42"/>
      <c r="U4" s="43"/>
      <c r="V4" s="60"/>
      <c r="W4" s="43"/>
      <c r="X4" s="43"/>
      <c r="Y4" s="43"/>
      <c r="Z4" s="42"/>
      <c r="AA4" s="43"/>
      <c r="AB4" s="43"/>
      <c r="AC4" s="43"/>
      <c r="AD4" s="42"/>
      <c r="AE4" s="43"/>
      <c r="AF4" s="43"/>
      <c r="AG4" s="43"/>
      <c r="AH4" s="42"/>
      <c r="AI4" s="43"/>
      <c r="AJ4" s="43"/>
      <c r="AK4" s="43"/>
      <c r="AL4" s="43"/>
      <c r="AM4" s="42"/>
      <c r="AN4" s="43"/>
      <c r="AO4" s="60"/>
      <c r="AP4" s="43"/>
      <c r="AQ4" s="42"/>
      <c r="AR4" s="43"/>
      <c r="AS4" s="43"/>
      <c r="AT4" s="43"/>
      <c r="AU4" s="43"/>
      <c r="AV4" s="42"/>
      <c r="AW4" s="43"/>
      <c r="AX4" s="43"/>
      <c r="AY4" s="43"/>
      <c r="AZ4" s="42"/>
      <c r="BA4" s="43"/>
      <c r="BB4" s="43"/>
      <c r="BC4" s="43"/>
      <c r="BD4" s="44"/>
      <c r="BE4" s="43"/>
      <c r="BF4" s="60"/>
      <c r="BG4" s="28"/>
      <c r="BH4" s="99"/>
      <c r="BI4" s="43"/>
      <c r="BJ4" s="60"/>
    </row>
    <row r="5" spans="1:67"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9"/>
      <c r="BG5" s="28"/>
      <c r="BH5" s="28"/>
      <c r="BI5" s="98"/>
      <c r="BJ5" s="98"/>
      <c r="BL5" s="193" t="s">
        <v>92</v>
      </c>
      <c r="BN5" s="193" t="s">
        <v>95</v>
      </c>
      <c r="BO5" s="193" t="s">
        <v>96</v>
      </c>
    </row>
    <row r="6" spans="1:67" s="193" customFormat="1" ht="12.75" customHeight="1" x14ac:dyDescent="0.2">
      <c r="A6" s="49" t="s">
        <v>89</v>
      </c>
      <c r="B6" s="50"/>
      <c r="C6" s="51"/>
      <c r="D6" s="52">
        <v>1</v>
      </c>
      <c r="E6" s="52">
        <v>2</v>
      </c>
      <c r="F6" s="52">
        <v>3</v>
      </c>
      <c r="G6" s="52">
        <v>4</v>
      </c>
      <c r="H6" s="52">
        <v>5</v>
      </c>
      <c r="I6" s="52">
        <v>6</v>
      </c>
      <c r="J6" s="52">
        <v>7</v>
      </c>
      <c r="K6" s="52">
        <v>8</v>
      </c>
      <c r="L6" s="52">
        <v>9</v>
      </c>
      <c r="M6" s="52">
        <v>10</v>
      </c>
      <c r="N6" s="52">
        <v>11</v>
      </c>
      <c r="O6" s="52">
        <v>12</v>
      </c>
      <c r="P6" s="52">
        <v>13</v>
      </c>
      <c r="Q6" s="52">
        <v>14</v>
      </c>
      <c r="R6" s="52">
        <v>15</v>
      </c>
      <c r="S6" s="52">
        <v>16</v>
      </c>
      <c r="T6" s="52">
        <v>17</v>
      </c>
      <c r="U6" s="52">
        <v>18</v>
      </c>
      <c r="V6" s="52">
        <v>19</v>
      </c>
      <c r="W6" s="52">
        <v>20</v>
      </c>
      <c r="X6" s="52">
        <v>21</v>
      </c>
      <c r="Y6" s="52">
        <v>22</v>
      </c>
      <c r="Z6" s="52">
        <v>23</v>
      </c>
      <c r="AA6" s="52">
        <v>24</v>
      </c>
      <c r="AB6" s="52">
        <v>25</v>
      </c>
      <c r="AC6" s="52">
        <v>26</v>
      </c>
      <c r="AD6" s="52">
        <v>27</v>
      </c>
      <c r="AE6" s="52">
        <v>28</v>
      </c>
      <c r="AF6" s="52">
        <v>29</v>
      </c>
      <c r="AG6" s="52">
        <v>30</v>
      </c>
      <c r="AH6" s="52">
        <v>31</v>
      </c>
      <c r="AI6" s="52">
        <v>32</v>
      </c>
      <c r="AJ6" s="52">
        <v>33</v>
      </c>
      <c r="AK6" s="52">
        <v>34</v>
      </c>
      <c r="AL6" s="52">
        <v>35</v>
      </c>
      <c r="AM6" s="52">
        <v>36</v>
      </c>
      <c r="AN6" s="52">
        <v>37</v>
      </c>
      <c r="AO6" s="52">
        <v>38</v>
      </c>
      <c r="AP6" s="52">
        <v>39</v>
      </c>
      <c r="AQ6" s="52">
        <v>40</v>
      </c>
      <c r="AR6" s="52">
        <v>41</v>
      </c>
      <c r="AS6" s="52">
        <v>42</v>
      </c>
      <c r="AT6" s="52">
        <v>43</v>
      </c>
      <c r="AU6" s="52">
        <v>44</v>
      </c>
      <c r="AV6" s="52">
        <v>45</v>
      </c>
      <c r="AW6" s="52">
        <v>46</v>
      </c>
      <c r="AX6" s="52">
        <v>47</v>
      </c>
      <c r="AY6" s="52">
        <v>48</v>
      </c>
      <c r="AZ6" s="52">
        <v>49</v>
      </c>
      <c r="BA6" s="52">
        <v>50</v>
      </c>
      <c r="BB6" s="52">
        <v>51</v>
      </c>
      <c r="BC6" s="52">
        <v>52</v>
      </c>
      <c r="BD6" s="92"/>
      <c r="BE6" s="92"/>
      <c r="BF6" s="93"/>
      <c r="BG6" s="86"/>
      <c r="BH6" s="102">
        <f ca="1">HLOOKUP(BI3,$D$8:$BC$11,3,FALSE)</f>
        <v>45411</v>
      </c>
      <c r="BI6" s="101" t="s">
        <v>85</v>
      </c>
      <c r="BJ6" s="103">
        <f ca="1">HLOOKUP(BJ3,$D$8:$BC$11,4,FALSE)</f>
        <v>45459</v>
      </c>
      <c r="BL6" s="193" t="s">
        <v>93</v>
      </c>
      <c r="BM6" s="250">
        <f>BI3</f>
        <v>18</v>
      </c>
      <c r="BN6" s="193">
        <f ca="1">HLOOKUP(BM6,$D$8:$BC$9,2,FALSE)</f>
        <v>1</v>
      </c>
      <c r="BO6" s="193">
        <f ca="1">BN6-1</f>
        <v>0</v>
      </c>
    </row>
    <row r="7" spans="1:67" s="193" customFormat="1" ht="12.2" customHeight="1" x14ac:dyDescent="0.2">
      <c r="A7" s="87"/>
      <c r="B7" s="86"/>
      <c r="C7" s="86"/>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6"/>
      <c r="BE7" s="86"/>
      <c r="BF7" s="86"/>
      <c r="BG7" s="88"/>
      <c r="BH7" s="86"/>
      <c r="BI7" s="86"/>
      <c r="BJ7" s="86"/>
      <c r="BL7" s="193" t="s">
        <v>94</v>
      </c>
      <c r="BM7" s="250">
        <f>BJ3</f>
        <v>24</v>
      </c>
      <c r="BN7" s="193">
        <f ca="1">HLOOKUP(BM7,$D$8:$BC$9,2,FALSE)</f>
        <v>7</v>
      </c>
      <c r="BO7" s="193">
        <f ca="1">BN7-BO6</f>
        <v>7</v>
      </c>
    </row>
    <row r="8" spans="1:67" s="193" customFormat="1" ht="12.75" customHeight="1" x14ac:dyDescent="0.2">
      <c r="A8" s="49" t="s">
        <v>63</v>
      </c>
      <c r="B8" s="50"/>
      <c r="C8" s="51"/>
      <c r="D8" s="52">
        <f ca="1">INDIRECT(COLUMN(A1)&amp;"!$C$1")</f>
        <v>18</v>
      </c>
      <c r="E8" s="52">
        <f t="shared" ref="E8:I8" ca="1" si="0">INDIRECT(COLUMN(B1)&amp;"!$C$1")</f>
        <v>19</v>
      </c>
      <c r="F8" s="52">
        <f t="shared" ca="1" si="0"/>
        <v>20</v>
      </c>
      <c r="G8" s="52">
        <f t="shared" ca="1" si="0"/>
        <v>21</v>
      </c>
      <c r="H8" s="52">
        <f t="shared" ca="1" si="0"/>
        <v>22</v>
      </c>
      <c r="I8" s="52">
        <f t="shared" ca="1" si="0"/>
        <v>23</v>
      </c>
      <c r="J8" s="52">
        <f t="shared" ref="J8" ca="1" si="1">INDIRECT(COLUMN(G1)&amp;"!$C$1")</f>
        <v>24</v>
      </c>
      <c r="K8" s="52">
        <f t="shared" ref="K8" ca="1" si="2">INDIRECT(COLUMN(H1)&amp;"!$C$1")</f>
        <v>25</v>
      </c>
      <c r="L8" s="52">
        <f t="shared" ref="L8" ca="1" si="3">INDIRECT(COLUMN(I1)&amp;"!$C$1")</f>
        <v>26</v>
      </c>
      <c r="M8" s="52">
        <f t="shared" ref="M8:N8" ca="1" si="4">INDIRECT(COLUMN(J1)&amp;"!$C$1")</f>
        <v>27</v>
      </c>
      <c r="N8" s="52">
        <f t="shared" ca="1" si="4"/>
        <v>28</v>
      </c>
      <c r="O8" s="52">
        <f t="shared" ref="O8" ca="1" si="5">INDIRECT(COLUMN(L1)&amp;"!$C$1")</f>
        <v>29</v>
      </c>
      <c r="P8" s="52">
        <f t="shared" ref="P8" ca="1" si="6">INDIRECT(COLUMN(M1)&amp;"!$C$1")</f>
        <v>30</v>
      </c>
      <c r="Q8" s="52">
        <f t="shared" ref="Q8" ca="1" si="7">INDIRECT(COLUMN(N1)&amp;"!$C$1")</f>
        <v>31</v>
      </c>
      <c r="R8" s="52">
        <f t="shared" ref="R8:S8" ca="1" si="8">INDIRECT(COLUMN(O1)&amp;"!$C$1")</f>
        <v>32</v>
      </c>
      <c r="S8" s="52">
        <f t="shared" ca="1" si="8"/>
        <v>33</v>
      </c>
      <c r="T8" s="52">
        <f t="shared" ref="T8" ca="1" si="9">INDIRECT(COLUMN(Q1)&amp;"!$C$1")</f>
        <v>34</v>
      </c>
      <c r="U8" s="52">
        <f ca="1">INDIRECT(COLUMN(R1)&amp;"!$C$1")</f>
        <v>35</v>
      </c>
      <c r="V8" s="52">
        <f ca="1">INDIRECT(COLUMN(S1)&amp;"!$C$1")</f>
        <v>36</v>
      </c>
      <c r="W8" s="52">
        <f t="shared" ref="W8:X8" ca="1" si="10">INDIRECT(COLUMN(T1)&amp;"!$C$1")</f>
        <v>37</v>
      </c>
      <c r="X8" s="52">
        <f t="shared" ca="1" si="10"/>
        <v>38</v>
      </c>
      <c r="Y8" s="52">
        <f t="shared" ref="Y8" ca="1" si="11">INDIRECT(COLUMN(V1)&amp;"!$C$1")</f>
        <v>39</v>
      </c>
      <c r="Z8" s="52">
        <f t="shared" ref="Z8" ca="1" si="12">INDIRECT(COLUMN(W1)&amp;"!$C$1")</f>
        <v>40</v>
      </c>
      <c r="AA8" s="52">
        <f t="shared" ref="AA8" ca="1" si="13">INDIRECT(COLUMN(X1)&amp;"!$C$1")</f>
        <v>41</v>
      </c>
      <c r="AB8" s="52">
        <f t="shared" ref="AB8" ca="1" si="14">INDIRECT(COLUMN(Y1)&amp;"!$C$1")</f>
        <v>42</v>
      </c>
      <c r="AC8" s="52">
        <f t="shared" ref="AC8" ca="1" si="15">INDIRECT(COLUMN(Z1)&amp;"!$C$1")</f>
        <v>43</v>
      </c>
      <c r="AD8" s="52">
        <f t="shared" ref="AD8" ca="1" si="16">INDIRECT(COLUMN(AA1)&amp;"!$C$1")</f>
        <v>44</v>
      </c>
      <c r="AE8" s="52">
        <f t="shared" ref="AE8" ca="1" si="17">INDIRECT(COLUMN(AB1)&amp;"!$C$1")</f>
        <v>45</v>
      </c>
      <c r="AF8" s="52">
        <f t="shared" ref="AF8" ca="1" si="18">INDIRECT(COLUMN(AC1)&amp;"!$C$1")</f>
        <v>46</v>
      </c>
      <c r="AG8" s="52">
        <f t="shared" ref="AG8" ca="1" si="19">INDIRECT(COLUMN(AD1)&amp;"!$C$1")</f>
        <v>47</v>
      </c>
      <c r="AH8" s="52">
        <f t="shared" ref="AH8" ca="1" si="20">INDIRECT(COLUMN(AE1)&amp;"!$C$1")</f>
        <v>48</v>
      </c>
      <c r="AI8" s="52">
        <f t="shared" ref="AI8" ca="1" si="21">INDIRECT(COLUMN(AF1)&amp;"!$C$1")</f>
        <v>49</v>
      </c>
      <c r="AJ8" s="52">
        <f t="shared" ref="AJ8" ca="1" si="22">INDIRECT(COLUMN(AG1)&amp;"!$C$1")</f>
        <v>50</v>
      </c>
      <c r="AK8" s="52">
        <f t="shared" ref="AK8" ca="1" si="23">INDIRECT(COLUMN(AH1)&amp;"!$C$1")</f>
        <v>51</v>
      </c>
      <c r="AL8" s="52">
        <f t="shared" ref="AL8" ca="1" si="24">INDIRECT(COLUMN(AI1)&amp;"!$C$1")</f>
        <v>52</v>
      </c>
      <c r="AM8" s="52">
        <f ca="1">INDIRECT(COLUMN(AJ1)&amp;"!$C$1")</f>
        <v>1</v>
      </c>
      <c r="AN8" s="52">
        <f ca="1">INDIRECT(COLUMN(AK1)&amp;"!$C$1")</f>
        <v>2</v>
      </c>
      <c r="AO8" s="52">
        <f t="shared" ref="AO8" ca="1" si="25">INDIRECT(COLUMN(AL1)&amp;"!$C$1")</f>
        <v>3</v>
      </c>
      <c r="AP8" s="52">
        <f t="shared" ref="AP8" ca="1" si="26">INDIRECT(COLUMN(AM1)&amp;"!$C$1")</f>
        <v>4</v>
      </c>
      <c r="AQ8" s="52">
        <f t="shared" ref="AQ8" ca="1" si="27">INDIRECT(COLUMN(AN1)&amp;"!$C$1")</f>
        <v>5</v>
      </c>
      <c r="AR8" s="52">
        <f t="shared" ref="AR8" ca="1" si="28">INDIRECT(COLUMN(AO1)&amp;"!$C$1")</f>
        <v>6</v>
      </c>
      <c r="AS8" s="52">
        <f t="shared" ref="AS8" ca="1" si="29">INDIRECT(COLUMN(AP1)&amp;"!$C$1")</f>
        <v>7</v>
      </c>
      <c r="AT8" s="52">
        <f t="shared" ref="AT8" ca="1" si="30">INDIRECT(COLUMN(AQ1)&amp;"!$C$1")</f>
        <v>8</v>
      </c>
      <c r="AU8" s="52">
        <f t="shared" ref="AU8" ca="1" si="31">INDIRECT(COLUMN(AR1)&amp;"!$C$1")</f>
        <v>9</v>
      </c>
      <c r="AV8" s="52">
        <f t="shared" ref="AV8" ca="1" si="32">INDIRECT(COLUMN(AS1)&amp;"!$C$1")</f>
        <v>10</v>
      </c>
      <c r="AW8" s="52">
        <f t="shared" ref="AW8" ca="1" si="33">INDIRECT(COLUMN(AT1)&amp;"!$C$1")</f>
        <v>11</v>
      </c>
      <c r="AX8" s="52">
        <f t="shared" ref="AX8" ca="1" si="34">INDIRECT(COLUMN(AU1)&amp;"!$C$1")</f>
        <v>12</v>
      </c>
      <c r="AY8" s="52">
        <f t="shared" ref="AY8" ca="1" si="35">INDIRECT(COLUMN(AV1)&amp;"!$C$1")</f>
        <v>13</v>
      </c>
      <c r="AZ8" s="52">
        <f t="shared" ref="AZ8" ca="1" si="36">INDIRECT(COLUMN(AW1)&amp;"!$C$1")</f>
        <v>14</v>
      </c>
      <c r="BA8" s="52">
        <f t="shared" ref="BA8" ca="1" si="37">INDIRECT(COLUMN(AX1)&amp;"!$C$1")</f>
        <v>15</v>
      </c>
      <c r="BB8" s="52">
        <f t="shared" ref="BB8" ca="1" si="38">INDIRECT(COLUMN(AY1)&amp;"!$C$1")</f>
        <v>16</v>
      </c>
      <c r="BC8" s="52">
        <f t="shared" ref="BC8" ca="1" si="39">INDIRECT(COLUMN(AZ1)&amp;"!$C$1")</f>
        <v>17</v>
      </c>
      <c r="BD8" s="414" t="s">
        <v>69</v>
      </c>
      <c r="BE8" s="414" t="s">
        <v>68</v>
      </c>
      <c r="BF8" s="414" t="s">
        <v>90</v>
      </c>
      <c r="BG8" s="86"/>
      <c r="BH8" s="414" t="s">
        <v>69</v>
      </c>
      <c r="BI8" s="414" t="s">
        <v>68</v>
      </c>
      <c r="BJ8" s="414" t="s">
        <v>90</v>
      </c>
    </row>
    <row r="9" spans="1:67" s="193" customFormat="1" ht="2.65" hidden="1" customHeight="1" outlineLevel="1" x14ac:dyDescent="0.2">
      <c r="A9" s="49" t="str">
        <f>A6</f>
        <v>Trainingswoche (Excel-Lasche)</v>
      </c>
      <c r="B9" s="50"/>
      <c r="C9" s="51"/>
      <c r="D9" s="97">
        <f t="shared" ref="D9:BC9" si="40">D6</f>
        <v>1</v>
      </c>
      <c r="E9" s="97">
        <f t="shared" si="40"/>
        <v>2</v>
      </c>
      <c r="F9" s="97">
        <f t="shared" si="40"/>
        <v>3</v>
      </c>
      <c r="G9" s="97">
        <f t="shared" si="40"/>
        <v>4</v>
      </c>
      <c r="H9" s="97">
        <f t="shared" si="40"/>
        <v>5</v>
      </c>
      <c r="I9" s="97">
        <f t="shared" si="40"/>
        <v>6</v>
      </c>
      <c r="J9" s="97">
        <f t="shared" si="40"/>
        <v>7</v>
      </c>
      <c r="K9" s="97">
        <f t="shared" si="40"/>
        <v>8</v>
      </c>
      <c r="L9" s="97">
        <f t="shared" si="40"/>
        <v>9</v>
      </c>
      <c r="M9" s="97">
        <f t="shared" si="40"/>
        <v>10</v>
      </c>
      <c r="N9" s="97">
        <f t="shared" si="40"/>
        <v>11</v>
      </c>
      <c r="O9" s="97">
        <f t="shared" si="40"/>
        <v>12</v>
      </c>
      <c r="P9" s="97">
        <f t="shared" si="40"/>
        <v>13</v>
      </c>
      <c r="Q9" s="97">
        <f t="shared" si="40"/>
        <v>14</v>
      </c>
      <c r="R9" s="97">
        <f t="shared" si="40"/>
        <v>15</v>
      </c>
      <c r="S9" s="97">
        <f t="shared" si="40"/>
        <v>16</v>
      </c>
      <c r="T9" s="97">
        <f t="shared" si="40"/>
        <v>17</v>
      </c>
      <c r="U9" s="97">
        <f t="shared" si="40"/>
        <v>18</v>
      </c>
      <c r="V9" s="97">
        <f t="shared" si="40"/>
        <v>19</v>
      </c>
      <c r="W9" s="97">
        <f t="shared" si="40"/>
        <v>20</v>
      </c>
      <c r="X9" s="97">
        <f t="shared" si="40"/>
        <v>21</v>
      </c>
      <c r="Y9" s="97">
        <f t="shared" si="40"/>
        <v>22</v>
      </c>
      <c r="Z9" s="97">
        <f t="shared" si="40"/>
        <v>23</v>
      </c>
      <c r="AA9" s="97">
        <f t="shared" si="40"/>
        <v>24</v>
      </c>
      <c r="AB9" s="97">
        <f t="shared" si="40"/>
        <v>25</v>
      </c>
      <c r="AC9" s="97">
        <f t="shared" si="40"/>
        <v>26</v>
      </c>
      <c r="AD9" s="97">
        <f t="shared" si="40"/>
        <v>27</v>
      </c>
      <c r="AE9" s="97">
        <f t="shared" si="40"/>
        <v>28</v>
      </c>
      <c r="AF9" s="97">
        <f t="shared" si="40"/>
        <v>29</v>
      </c>
      <c r="AG9" s="97">
        <f t="shared" si="40"/>
        <v>30</v>
      </c>
      <c r="AH9" s="97">
        <f t="shared" si="40"/>
        <v>31</v>
      </c>
      <c r="AI9" s="97">
        <f t="shared" si="40"/>
        <v>32</v>
      </c>
      <c r="AJ9" s="97">
        <f t="shared" si="40"/>
        <v>33</v>
      </c>
      <c r="AK9" s="97">
        <f t="shared" si="40"/>
        <v>34</v>
      </c>
      <c r="AL9" s="97">
        <f t="shared" si="40"/>
        <v>35</v>
      </c>
      <c r="AM9" s="97">
        <f t="shared" si="40"/>
        <v>36</v>
      </c>
      <c r="AN9" s="97">
        <f t="shared" si="40"/>
        <v>37</v>
      </c>
      <c r="AO9" s="97">
        <f t="shared" si="40"/>
        <v>38</v>
      </c>
      <c r="AP9" s="97">
        <f t="shared" si="40"/>
        <v>39</v>
      </c>
      <c r="AQ9" s="97">
        <f t="shared" si="40"/>
        <v>40</v>
      </c>
      <c r="AR9" s="97">
        <f t="shared" si="40"/>
        <v>41</v>
      </c>
      <c r="AS9" s="97">
        <f t="shared" si="40"/>
        <v>42</v>
      </c>
      <c r="AT9" s="97">
        <f t="shared" si="40"/>
        <v>43</v>
      </c>
      <c r="AU9" s="97">
        <f t="shared" si="40"/>
        <v>44</v>
      </c>
      <c r="AV9" s="97">
        <f t="shared" si="40"/>
        <v>45</v>
      </c>
      <c r="AW9" s="97">
        <f t="shared" si="40"/>
        <v>46</v>
      </c>
      <c r="AX9" s="97">
        <f t="shared" si="40"/>
        <v>47</v>
      </c>
      <c r="AY9" s="97">
        <f t="shared" si="40"/>
        <v>48</v>
      </c>
      <c r="AZ9" s="97">
        <f t="shared" si="40"/>
        <v>49</v>
      </c>
      <c r="BA9" s="97">
        <f t="shared" si="40"/>
        <v>50</v>
      </c>
      <c r="BB9" s="97">
        <f t="shared" si="40"/>
        <v>51</v>
      </c>
      <c r="BC9" s="97">
        <f t="shared" si="40"/>
        <v>52</v>
      </c>
      <c r="BD9" s="415"/>
      <c r="BE9" s="415"/>
      <c r="BF9" s="415"/>
      <c r="BG9" s="86"/>
      <c r="BH9" s="415"/>
      <c r="BI9" s="415"/>
      <c r="BJ9" s="415"/>
    </row>
    <row r="10" spans="1:67" s="247" customFormat="1" ht="12.75" customHeight="1" collapsed="1" x14ac:dyDescent="0.2">
      <c r="A10" s="167" t="s">
        <v>17</v>
      </c>
      <c r="B10" s="168"/>
      <c r="C10" s="169"/>
      <c r="D10" s="170">
        <f ca="1">INDIRECT(COLUMN(A2)&amp;"!$D$1")</f>
        <v>45411</v>
      </c>
      <c r="E10" s="170">
        <f ca="1">INDIRECT(COLUMN(B2)&amp;"!$D$1")</f>
        <v>45418</v>
      </c>
      <c r="F10" s="170">
        <f t="shared" ref="F10:T10" ca="1" si="41">INDIRECT(COLUMN(C2)&amp;"!$D$1")</f>
        <v>45425</v>
      </c>
      <c r="G10" s="170">
        <f t="shared" ca="1" si="41"/>
        <v>45432</v>
      </c>
      <c r="H10" s="170">
        <f t="shared" ca="1" si="41"/>
        <v>45439</v>
      </c>
      <c r="I10" s="170">
        <f t="shared" ca="1" si="41"/>
        <v>45446</v>
      </c>
      <c r="J10" s="170">
        <f t="shared" ca="1" si="41"/>
        <v>45453</v>
      </c>
      <c r="K10" s="170">
        <f t="shared" ca="1" si="41"/>
        <v>45460</v>
      </c>
      <c r="L10" s="170">
        <f t="shared" ca="1" si="41"/>
        <v>45467</v>
      </c>
      <c r="M10" s="170">
        <f t="shared" ca="1" si="41"/>
        <v>45474</v>
      </c>
      <c r="N10" s="170">
        <f t="shared" ca="1" si="41"/>
        <v>45481</v>
      </c>
      <c r="O10" s="170">
        <f t="shared" ca="1" si="41"/>
        <v>45488</v>
      </c>
      <c r="P10" s="170">
        <f t="shared" ca="1" si="41"/>
        <v>45495</v>
      </c>
      <c r="Q10" s="170">
        <f t="shared" ca="1" si="41"/>
        <v>45502</v>
      </c>
      <c r="R10" s="170">
        <f t="shared" ca="1" si="41"/>
        <v>45509</v>
      </c>
      <c r="S10" s="170">
        <f t="shared" ca="1" si="41"/>
        <v>45516</v>
      </c>
      <c r="T10" s="170">
        <f t="shared" ca="1" si="41"/>
        <v>45523</v>
      </c>
      <c r="U10" s="170">
        <f t="shared" ref="U10" ca="1" si="42">INDIRECT(COLUMN(R2)&amp;"!$D$1")</f>
        <v>45530</v>
      </c>
      <c r="V10" s="170">
        <f t="shared" ref="V10" ca="1" si="43">INDIRECT(COLUMN(S2)&amp;"!$D$1")</f>
        <v>45537</v>
      </c>
      <c r="W10" s="170">
        <f t="shared" ref="W10" ca="1" si="44">INDIRECT(COLUMN(T2)&amp;"!$D$1")</f>
        <v>45544</v>
      </c>
      <c r="X10" s="170">
        <f t="shared" ref="X10" ca="1" si="45">INDIRECT(COLUMN(U2)&amp;"!$D$1")</f>
        <v>45551</v>
      </c>
      <c r="Y10" s="170">
        <f t="shared" ref="Y10" ca="1" si="46">INDIRECT(COLUMN(V2)&amp;"!$D$1")</f>
        <v>45558</v>
      </c>
      <c r="Z10" s="170">
        <f t="shared" ref="Z10" ca="1" si="47">INDIRECT(COLUMN(W2)&amp;"!$D$1")</f>
        <v>45565</v>
      </c>
      <c r="AA10" s="170">
        <f t="shared" ref="AA10" ca="1" si="48">INDIRECT(COLUMN(X2)&amp;"!$D$1")</f>
        <v>45572</v>
      </c>
      <c r="AB10" s="170">
        <f t="shared" ref="AB10" ca="1" si="49">INDIRECT(COLUMN(Y2)&amp;"!$D$1")</f>
        <v>45579</v>
      </c>
      <c r="AC10" s="170">
        <f t="shared" ref="AC10" ca="1" si="50">INDIRECT(COLUMN(Z2)&amp;"!$D$1")</f>
        <v>45586</v>
      </c>
      <c r="AD10" s="170">
        <f t="shared" ref="AD10" ca="1" si="51">INDIRECT(COLUMN(AA2)&amp;"!$D$1")</f>
        <v>45593</v>
      </c>
      <c r="AE10" s="170">
        <f t="shared" ref="AE10" ca="1" si="52">INDIRECT(COLUMN(AB2)&amp;"!$D$1")</f>
        <v>45600</v>
      </c>
      <c r="AF10" s="170">
        <f t="shared" ref="AF10" ca="1" si="53">INDIRECT(COLUMN(AC2)&amp;"!$D$1")</f>
        <v>45607</v>
      </c>
      <c r="AG10" s="170">
        <f t="shared" ref="AG10" ca="1" si="54">INDIRECT(COLUMN(AD2)&amp;"!$D$1")</f>
        <v>45614</v>
      </c>
      <c r="AH10" s="170">
        <f t="shared" ref="AH10" ca="1" si="55">INDIRECT(COLUMN(AE2)&amp;"!$D$1")</f>
        <v>45621</v>
      </c>
      <c r="AI10" s="170">
        <f t="shared" ref="AI10" ca="1" si="56">INDIRECT(COLUMN(AF2)&amp;"!$D$1")</f>
        <v>45628</v>
      </c>
      <c r="AJ10" s="170">
        <f t="shared" ref="AJ10" ca="1" si="57">INDIRECT(COLUMN(AG2)&amp;"!$D$1")</f>
        <v>45635</v>
      </c>
      <c r="AK10" s="170">
        <f t="shared" ref="AK10" ca="1" si="58">INDIRECT(COLUMN(AH2)&amp;"!$D$1")</f>
        <v>45642</v>
      </c>
      <c r="AL10" s="170">
        <f t="shared" ref="AL10" ca="1" si="59">INDIRECT(COLUMN(AI2)&amp;"!$D$1")</f>
        <v>45649</v>
      </c>
      <c r="AM10" s="170">
        <f t="shared" ref="AM10" ca="1" si="60">INDIRECT(COLUMN(AJ2)&amp;"!$D$1")</f>
        <v>45656</v>
      </c>
      <c r="AN10" s="170">
        <f t="shared" ref="AN10" ca="1" si="61">INDIRECT(COLUMN(AK2)&amp;"!$D$1")</f>
        <v>45663</v>
      </c>
      <c r="AO10" s="170">
        <f t="shared" ref="AO10" ca="1" si="62">INDIRECT(COLUMN(AL2)&amp;"!$D$1")</f>
        <v>45670</v>
      </c>
      <c r="AP10" s="170">
        <f t="shared" ref="AP10" ca="1" si="63">INDIRECT(COLUMN(AM2)&amp;"!$D$1")</f>
        <v>45677</v>
      </c>
      <c r="AQ10" s="170">
        <f t="shared" ref="AQ10" ca="1" si="64">INDIRECT(COLUMN(AN2)&amp;"!$D$1")</f>
        <v>45684</v>
      </c>
      <c r="AR10" s="170">
        <f t="shared" ref="AR10" ca="1" si="65">INDIRECT(COLUMN(AO2)&amp;"!$D$1")</f>
        <v>45691</v>
      </c>
      <c r="AS10" s="170">
        <f t="shared" ref="AS10" ca="1" si="66">INDIRECT(COLUMN(AP2)&amp;"!$D$1")</f>
        <v>45698</v>
      </c>
      <c r="AT10" s="170">
        <f t="shared" ref="AT10" ca="1" si="67">INDIRECT(COLUMN(AQ2)&amp;"!$D$1")</f>
        <v>45705</v>
      </c>
      <c r="AU10" s="170">
        <f t="shared" ref="AU10" ca="1" si="68">INDIRECT(COLUMN(AR2)&amp;"!$D$1")</f>
        <v>45712</v>
      </c>
      <c r="AV10" s="170">
        <f t="shared" ref="AV10" ca="1" si="69">INDIRECT(COLUMN(AS2)&amp;"!$D$1")</f>
        <v>45719</v>
      </c>
      <c r="AW10" s="170">
        <f t="shared" ref="AW10" ca="1" si="70">INDIRECT(COLUMN(AT2)&amp;"!$D$1")</f>
        <v>45726</v>
      </c>
      <c r="AX10" s="170">
        <f t="shared" ref="AX10" ca="1" si="71">INDIRECT(COLUMN(AU2)&amp;"!$D$1")</f>
        <v>45733</v>
      </c>
      <c r="AY10" s="170">
        <f t="shared" ref="AY10" ca="1" si="72">INDIRECT(COLUMN(AV2)&amp;"!$D$1")</f>
        <v>45740</v>
      </c>
      <c r="AZ10" s="170">
        <f t="shared" ref="AZ10" ca="1" si="73">INDIRECT(COLUMN(AW2)&amp;"!$D$1")</f>
        <v>45747</v>
      </c>
      <c r="BA10" s="170">
        <f t="shared" ref="BA10" ca="1" si="74">INDIRECT(COLUMN(AX2)&amp;"!$D$1")</f>
        <v>45754</v>
      </c>
      <c r="BB10" s="170">
        <f t="shared" ref="BB10" ca="1" si="75">INDIRECT(COLUMN(AY2)&amp;"!$D$1")</f>
        <v>45761</v>
      </c>
      <c r="BC10" s="170">
        <f t="shared" ref="BC10" ca="1" si="76">INDIRECT(COLUMN(AZ2)&amp;"!$D$1")</f>
        <v>45768</v>
      </c>
      <c r="BD10" s="416"/>
      <c r="BE10" s="415"/>
      <c r="BF10" s="415"/>
      <c r="BG10" s="251"/>
      <c r="BH10" s="416"/>
      <c r="BI10" s="415"/>
      <c r="BJ10" s="415"/>
    </row>
    <row r="11" spans="1:67" s="247" customFormat="1" ht="12.75" customHeight="1" x14ac:dyDescent="0.2">
      <c r="A11" s="167" t="s">
        <v>18</v>
      </c>
      <c r="B11" s="168"/>
      <c r="C11" s="169"/>
      <c r="D11" s="170">
        <f ca="1">INDIRECT(COLUMN(A3)&amp;"!$h$1")</f>
        <v>45417</v>
      </c>
      <c r="E11" s="170">
        <f ca="1">INDIRECT(COLUMN(B3)&amp;"!$h$1")</f>
        <v>45424</v>
      </c>
      <c r="F11" s="170">
        <f t="shared" ref="F11:I11" ca="1" si="77">INDIRECT(COLUMN(C3)&amp;"!$h$1")</f>
        <v>45431</v>
      </c>
      <c r="G11" s="170">
        <f t="shared" ca="1" si="77"/>
        <v>45438</v>
      </c>
      <c r="H11" s="170">
        <f t="shared" ca="1" si="77"/>
        <v>45445</v>
      </c>
      <c r="I11" s="170">
        <f t="shared" ca="1" si="77"/>
        <v>45452</v>
      </c>
      <c r="J11" s="170">
        <f t="shared" ref="J11" ca="1" si="78">INDIRECT(COLUMN(G3)&amp;"!$h$1")</f>
        <v>45459</v>
      </c>
      <c r="K11" s="170">
        <f t="shared" ref="K11" ca="1" si="79">INDIRECT(COLUMN(H3)&amp;"!$h$1")</f>
        <v>45466</v>
      </c>
      <c r="L11" s="170">
        <f t="shared" ref="L11:M11" ca="1" si="80">INDIRECT(COLUMN(I3)&amp;"!$h$1")</f>
        <v>45473</v>
      </c>
      <c r="M11" s="170">
        <f t="shared" ca="1" si="80"/>
        <v>45480</v>
      </c>
      <c r="N11" s="170">
        <f t="shared" ref="N11" ca="1" si="81">INDIRECT(COLUMN(K3)&amp;"!$h$1")</f>
        <v>45487</v>
      </c>
      <c r="O11" s="170">
        <f t="shared" ref="O11" ca="1" si="82">INDIRECT(COLUMN(L3)&amp;"!$h$1")</f>
        <v>45494</v>
      </c>
      <c r="P11" s="170">
        <f t="shared" ref="P11:Q11" ca="1" si="83">INDIRECT(COLUMN(M3)&amp;"!$h$1")</f>
        <v>45501</v>
      </c>
      <c r="Q11" s="170">
        <f t="shared" ca="1" si="83"/>
        <v>45508</v>
      </c>
      <c r="R11" s="170">
        <f t="shared" ref="R11" ca="1" si="84">INDIRECT(COLUMN(O3)&amp;"!$h$1")</f>
        <v>45515</v>
      </c>
      <c r="S11" s="170">
        <f t="shared" ref="S11" ca="1" si="85">INDIRECT(COLUMN(P3)&amp;"!$h$1")</f>
        <v>45522</v>
      </c>
      <c r="T11" s="170">
        <f t="shared" ref="T11:U11" ca="1" si="86">INDIRECT(COLUMN(Q3)&amp;"!$h$1")</f>
        <v>45529</v>
      </c>
      <c r="U11" s="170">
        <f t="shared" ca="1" si="86"/>
        <v>45536</v>
      </c>
      <c r="V11" s="170">
        <f t="shared" ref="V11" ca="1" si="87">INDIRECT(COLUMN(S3)&amp;"!$h$1")</f>
        <v>45543</v>
      </c>
      <c r="W11" s="170">
        <f t="shared" ref="W11" ca="1" si="88">INDIRECT(COLUMN(T3)&amp;"!$h$1")</f>
        <v>45550</v>
      </c>
      <c r="X11" s="170">
        <f t="shared" ref="X11:Y11" ca="1" si="89">INDIRECT(COLUMN(U3)&amp;"!$h$1")</f>
        <v>45557</v>
      </c>
      <c r="Y11" s="170">
        <f t="shared" ca="1" si="89"/>
        <v>45564</v>
      </c>
      <c r="Z11" s="170">
        <f t="shared" ref="Z11" ca="1" si="90">INDIRECT(COLUMN(W3)&amp;"!$h$1")</f>
        <v>45571</v>
      </c>
      <c r="AA11" s="170">
        <f t="shared" ref="AA11" ca="1" si="91">INDIRECT(COLUMN(X3)&amp;"!$h$1")</f>
        <v>45578</v>
      </c>
      <c r="AB11" s="170">
        <f t="shared" ref="AB11:AC11" ca="1" si="92">INDIRECT(COLUMN(Y3)&amp;"!$h$1")</f>
        <v>45585</v>
      </c>
      <c r="AC11" s="170">
        <f t="shared" ca="1" si="92"/>
        <v>45592</v>
      </c>
      <c r="AD11" s="170">
        <f t="shared" ref="AD11" ca="1" si="93">INDIRECT(COLUMN(AA3)&amp;"!$h$1")</f>
        <v>45599</v>
      </c>
      <c r="AE11" s="170">
        <f t="shared" ref="AE11" ca="1" si="94">INDIRECT(COLUMN(AB3)&amp;"!$h$1")</f>
        <v>45606</v>
      </c>
      <c r="AF11" s="170">
        <f t="shared" ref="AF11:AG11" ca="1" si="95">INDIRECT(COLUMN(AC3)&amp;"!$h$1")</f>
        <v>45613</v>
      </c>
      <c r="AG11" s="170">
        <f t="shared" ca="1" si="95"/>
        <v>45620</v>
      </c>
      <c r="AH11" s="170">
        <f t="shared" ref="AH11" ca="1" si="96">INDIRECT(COLUMN(AE3)&amp;"!$h$1")</f>
        <v>45627</v>
      </c>
      <c r="AI11" s="170">
        <f t="shared" ref="AI11" ca="1" si="97">INDIRECT(COLUMN(AF3)&amp;"!$h$1")</f>
        <v>45634</v>
      </c>
      <c r="AJ11" s="170">
        <f t="shared" ref="AJ11:AK11" ca="1" si="98">INDIRECT(COLUMN(AG3)&amp;"!$h$1")</f>
        <v>45641</v>
      </c>
      <c r="AK11" s="170">
        <f t="shared" ca="1" si="98"/>
        <v>45648</v>
      </c>
      <c r="AL11" s="170">
        <f t="shared" ref="AL11" ca="1" si="99">INDIRECT(COLUMN(AI3)&amp;"!$h$1")</f>
        <v>45655</v>
      </c>
      <c r="AM11" s="170">
        <f t="shared" ref="AM11" ca="1" si="100">INDIRECT(COLUMN(AJ3)&amp;"!$h$1")</f>
        <v>45662</v>
      </c>
      <c r="AN11" s="170">
        <f t="shared" ref="AN11:AO11" ca="1" si="101">INDIRECT(COLUMN(AK3)&amp;"!$h$1")</f>
        <v>45669</v>
      </c>
      <c r="AO11" s="170">
        <f t="shared" ca="1" si="101"/>
        <v>45676</v>
      </c>
      <c r="AP11" s="170">
        <f t="shared" ref="AP11" ca="1" si="102">INDIRECT(COLUMN(AM3)&amp;"!$h$1")</f>
        <v>45683</v>
      </c>
      <c r="AQ11" s="170">
        <f t="shared" ref="AQ11" ca="1" si="103">INDIRECT(COLUMN(AN3)&amp;"!$h$1")</f>
        <v>45690</v>
      </c>
      <c r="AR11" s="170">
        <f t="shared" ref="AR11:AS11" ca="1" si="104">INDIRECT(COLUMN(AO3)&amp;"!$h$1")</f>
        <v>45697</v>
      </c>
      <c r="AS11" s="170">
        <f t="shared" ca="1" si="104"/>
        <v>45704</v>
      </c>
      <c r="AT11" s="170">
        <f t="shared" ref="AT11" ca="1" si="105">INDIRECT(COLUMN(AQ3)&amp;"!$h$1")</f>
        <v>45711</v>
      </c>
      <c r="AU11" s="170">
        <f t="shared" ref="AU11" ca="1" si="106">INDIRECT(COLUMN(AR3)&amp;"!$h$1")</f>
        <v>45718</v>
      </c>
      <c r="AV11" s="170">
        <f t="shared" ref="AV11:AW11" ca="1" si="107">INDIRECT(COLUMN(AS3)&amp;"!$h$1")</f>
        <v>45725</v>
      </c>
      <c r="AW11" s="170">
        <f t="shared" ca="1" si="107"/>
        <v>45732</v>
      </c>
      <c r="AX11" s="170">
        <f t="shared" ref="AX11" ca="1" si="108">INDIRECT(COLUMN(AU3)&amp;"!$h$1")</f>
        <v>45739</v>
      </c>
      <c r="AY11" s="170">
        <f t="shared" ref="AY11" ca="1" si="109">INDIRECT(COLUMN(AV3)&amp;"!$h$1")</f>
        <v>45746</v>
      </c>
      <c r="AZ11" s="170">
        <f t="shared" ref="AZ11:BA11" ca="1" si="110">INDIRECT(COLUMN(AW3)&amp;"!$h$1")</f>
        <v>45753</v>
      </c>
      <c r="BA11" s="170">
        <f t="shared" ca="1" si="110"/>
        <v>45760</v>
      </c>
      <c r="BB11" s="170">
        <f t="shared" ref="BB11" ca="1" si="111">INDIRECT(COLUMN(AY3)&amp;"!$h$1")</f>
        <v>45767</v>
      </c>
      <c r="BC11" s="170">
        <f t="shared" ref="BC11" ca="1" si="112">INDIRECT(COLUMN(AZ3)&amp;"!$h$1")</f>
        <v>45774</v>
      </c>
      <c r="BD11" s="417"/>
      <c r="BE11" s="418"/>
      <c r="BF11" s="418"/>
      <c r="BG11" s="251"/>
      <c r="BH11" s="417"/>
      <c r="BI11" s="418"/>
      <c r="BJ11" s="418"/>
    </row>
    <row r="12" spans="1:67" x14ac:dyDescent="0.2">
      <c r="A12" s="361" t="s">
        <v>9</v>
      </c>
      <c r="B12" s="362" t="s">
        <v>22</v>
      </c>
      <c r="C12" s="363"/>
      <c r="D12" s="83">
        <f ca="1">INDIRECT(COLUMN(A$1)&amp;"!AF10")</f>
        <v>0</v>
      </c>
      <c r="E12" s="83">
        <f ca="1">INDIRECT(COLUMN(B$1)&amp;"!AF10")</f>
        <v>0</v>
      </c>
      <c r="F12" s="83">
        <f t="shared" ref="F12:BB12" ca="1" si="113">INDIRECT(COLUMN(C$1)&amp;"!AF10")</f>
        <v>0</v>
      </c>
      <c r="G12" s="83">
        <f t="shared" ca="1" si="113"/>
        <v>0</v>
      </c>
      <c r="H12" s="83">
        <f t="shared" ca="1" si="113"/>
        <v>0</v>
      </c>
      <c r="I12" s="83">
        <f t="shared" ca="1" si="113"/>
        <v>0</v>
      </c>
      <c r="J12" s="83">
        <f t="shared" ca="1" si="113"/>
        <v>0</v>
      </c>
      <c r="K12" s="83">
        <f t="shared" ca="1" si="113"/>
        <v>0</v>
      </c>
      <c r="L12" s="83">
        <f t="shared" ca="1" si="113"/>
        <v>0</v>
      </c>
      <c r="M12" s="83">
        <f t="shared" ca="1" si="113"/>
        <v>0</v>
      </c>
      <c r="N12" s="83">
        <f t="shared" ca="1" si="113"/>
        <v>0</v>
      </c>
      <c r="O12" s="83">
        <f t="shared" ca="1" si="113"/>
        <v>0</v>
      </c>
      <c r="P12" s="83">
        <f t="shared" ca="1" si="113"/>
        <v>0</v>
      </c>
      <c r="Q12" s="83">
        <f t="shared" ca="1" si="113"/>
        <v>0</v>
      </c>
      <c r="R12" s="83">
        <f t="shared" ca="1" si="113"/>
        <v>0</v>
      </c>
      <c r="S12" s="83">
        <f t="shared" ca="1" si="113"/>
        <v>0</v>
      </c>
      <c r="T12" s="83">
        <f t="shared" ca="1" si="113"/>
        <v>0</v>
      </c>
      <c r="U12" s="83">
        <f t="shared" ca="1" si="113"/>
        <v>0</v>
      </c>
      <c r="V12" s="83">
        <f t="shared" ca="1" si="113"/>
        <v>0</v>
      </c>
      <c r="W12" s="83">
        <f t="shared" ca="1" si="113"/>
        <v>0</v>
      </c>
      <c r="X12" s="83">
        <f t="shared" ca="1" si="113"/>
        <v>0</v>
      </c>
      <c r="Y12" s="83">
        <f t="shared" ca="1" si="113"/>
        <v>0</v>
      </c>
      <c r="Z12" s="83">
        <f t="shared" ca="1" si="113"/>
        <v>0</v>
      </c>
      <c r="AA12" s="83">
        <f t="shared" ca="1" si="113"/>
        <v>0</v>
      </c>
      <c r="AB12" s="83">
        <f t="shared" ca="1" si="113"/>
        <v>0</v>
      </c>
      <c r="AC12" s="83">
        <f t="shared" ca="1" si="113"/>
        <v>0</v>
      </c>
      <c r="AD12" s="83">
        <f t="shared" ca="1" si="113"/>
        <v>0</v>
      </c>
      <c r="AE12" s="83">
        <f t="shared" ca="1" si="113"/>
        <v>0</v>
      </c>
      <c r="AF12" s="83">
        <f t="shared" ca="1" si="113"/>
        <v>0</v>
      </c>
      <c r="AG12" s="83">
        <f t="shared" ca="1" si="113"/>
        <v>0</v>
      </c>
      <c r="AH12" s="83">
        <f t="shared" ca="1" si="113"/>
        <v>0</v>
      </c>
      <c r="AI12" s="83">
        <f t="shared" ca="1" si="113"/>
        <v>0</v>
      </c>
      <c r="AJ12" s="83">
        <f t="shared" ca="1" si="113"/>
        <v>0</v>
      </c>
      <c r="AK12" s="83">
        <f t="shared" ca="1" si="113"/>
        <v>0</v>
      </c>
      <c r="AL12" s="83">
        <f t="shared" ca="1" si="113"/>
        <v>0</v>
      </c>
      <c r="AM12" s="83">
        <f t="shared" ca="1" si="113"/>
        <v>0</v>
      </c>
      <c r="AN12" s="83">
        <f t="shared" ca="1" si="113"/>
        <v>0</v>
      </c>
      <c r="AO12" s="83">
        <f t="shared" ca="1" si="113"/>
        <v>0</v>
      </c>
      <c r="AP12" s="83">
        <f t="shared" ca="1" si="113"/>
        <v>0</v>
      </c>
      <c r="AQ12" s="83">
        <f t="shared" ca="1" si="113"/>
        <v>0</v>
      </c>
      <c r="AR12" s="83">
        <f t="shared" ca="1" si="113"/>
        <v>0</v>
      </c>
      <c r="AS12" s="83">
        <f t="shared" ca="1" si="113"/>
        <v>0</v>
      </c>
      <c r="AT12" s="83">
        <f t="shared" ca="1" si="113"/>
        <v>0</v>
      </c>
      <c r="AU12" s="83">
        <f t="shared" ca="1" si="113"/>
        <v>0</v>
      </c>
      <c r="AV12" s="83">
        <f t="shared" ca="1" si="113"/>
        <v>0</v>
      </c>
      <c r="AW12" s="83">
        <f t="shared" ca="1" si="113"/>
        <v>0</v>
      </c>
      <c r="AX12" s="83">
        <f t="shared" ca="1" si="113"/>
        <v>0</v>
      </c>
      <c r="AY12" s="83">
        <f t="shared" ca="1" si="113"/>
        <v>0</v>
      </c>
      <c r="AZ12" s="83">
        <f t="shared" ca="1" si="113"/>
        <v>0</v>
      </c>
      <c r="BA12" s="83">
        <f t="shared" ca="1" si="113"/>
        <v>0</v>
      </c>
      <c r="BB12" s="83">
        <f t="shared" ca="1" si="113"/>
        <v>0</v>
      </c>
      <c r="BC12" s="83">
        <v>0</v>
      </c>
      <c r="BD12" s="18">
        <f t="shared" ref="BD12:BD43" ca="1" si="114">SUM(D12:BC12)</f>
        <v>0</v>
      </c>
      <c r="BE12" s="156" t="e">
        <f ca="1">BD12/$BD$19</f>
        <v>#DIV/0!</v>
      </c>
      <c r="BF12" s="156" t="e">
        <f t="shared" ref="BF12:BF43" ca="1" si="115">BD12/$BD$44</f>
        <v>#DIV/0!</v>
      </c>
      <c r="BG12" s="13"/>
      <c r="BH12" s="18">
        <f ca="1">SUM(OFFSET(D12,0,$BO$6,1,$BO$7))</f>
        <v>0</v>
      </c>
      <c r="BI12" s="156" t="e">
        <f ca="1">BH12/$BD$19</f>
        <v>#DIV/0!</v>
      </c>
      <c r="BJ12" s="156" t="e">
        <f t="shared" ref="BJ12:BJ43" ca="1" si="116">BH12/$BD$44</f>
        <v>#DIV/0!</v>
      </c>
    </row>
    <row r="13" spans="1:67" x14ac:dyDescent="0.2">
      <c r="A13" s="361"/>
      <c r="B13" s="362" t="s">
        <v>23</v>
      </c>
      <c r="C13" s="363"/>
      <c r="D13" s="83">
        <f ca="1">INDIRECT(COLUMN(A$1)&amp;"!AF11")</f>
        <v>0</v>
      </c>
      <c r="E13" s="83">
        <f ca="1">INDIRECT(COLUMN(B$1)&amp;"!AF11")</f>
        <v>0</v>
      </c>
      <c r="F13" s="83">
        <f t="shared" ref="F13:BC13" ca="1" si="117">INDIRECT(COLUMN(C$1)&amp;"!AF11")</f>
        <v>0</v>
      </c>
      <c r="G13" s="83">
        <f t="shared" ca="1" si="117"/>
        <v>0</v>
      </c>
      <c r="H13" s="83">
        <f t="shared" ca="1" si="117"/>
        <v>0</v>
      </c>
      <c r="I13" s="83">
        <f t="shared" ca="1" si="117"/>
        <v>0</v>
      </c>
      <c r="J13" s="83">
        <f t="shared" ca="1" si="117"/>
        <v>0</v>
      </c>
      <c r="K13" s="83">
        <f t="shared" ca="1" si="117"/>
        <v>0</v>
      </c>
      <c r="L13" s="83">
        <f t="shared" ca="1" si="117"/>
        <v>0</v>
      </c>
      <c r="M13" s="83">
        <f t="shared" ca="1" si="117"/>
        <v>0</v>
      </c>
      <c r="N13" s="83">
        <f t="shared" ca="1" si="117"/>
        <v>0</v>
      </c>
      <c r="O13" s="83">
        <f t="shared" ca="1" si="117"/>
        <v>0</v>
      </c>
      <c r="P13" s="83">
        <f t="shared" ca="1" si="117"/>
        <v>0</v>
      </c>
      <c r="Q13" s="83">
        <f t="shared" ca="1" si="117"/>
        <v>0</v>
      </c>
      <c r="R13" s="83">
        <f t="shared" ca="1" si="117"/>
        <v>0</v>
      </c>
      <c r="S13" s="83">
        <f t="shared" ca="1" si="117"/>
        <v>0</v>
      </c>
      <c r="T13" s="83">
        <f t="shared" ca="1" si="117"/>
        <v>0</v>
      </c>
      <c r="U13" s="83">
        <f t="shared" ca="1" si="117"/>
        <v>0</v>
      </c>
      <c r="V13" s="83">
        <f t="shared" ca="1" si="117"/>
        <v>0</v>
      </c>
      <c r="W13" s="83">
        <f t="shared" ca="1" si="117"/>
        <v>0</v>
      </c>
      <c r="X13" s="83">
        <f t="shared" ca="1" si="117"/>
        <v>0</v>
      </c>
      <c r="Y13" s="83">
        <f t="shared" ca="1" si="117"/>
        <v>0</v>
      </c>
      <c r="Z13" s="83">
        <f t="shared" ca="1" si="117"/>
        <v>0</v>
      </c>
      <c r="AA13" s="83">
        <f t="shared" ca="1" si="117"/>
        <v>0</v>
      </c>
      <c r="AB13" s="83">
        <f t="shared" ca="1" si="117"/>
        <v>0</v>
      </c>
      <c r="AC13" s="83">
        <f t="shared" ca="1" si="117"/>
        <v>0</v>
      </c>
      <c r="AD13" s="83">
        <f t="shared" ca="1" si="117"/>
        <v>0</v>
      </c>
      <c r="AE13" s="83">
        <f t="shared" ca="1" si="117"/>
        <v>0</v>
      </c>
      <c r="AF13" s="83">
        <f t="shared" ca="1" si="117"/>
        <v>0</v>
      </c>
      <c r="AG13" s="83">
        <f t="shared" ca="1" si="117"/>
        <v>0</v>
      </c>
      <c r="AH13" s="83">
        <f t="shared" ca="1" si="117"/>
        <v>0</v>
      </c>
      <c r="AI13" s="83">
        <f t="shared" ca="1" si="117"/>
        <v>0</v>
      </c>
      <c r="AJ13" s="83">
        <f t="shared" ca="1" si="117"/>
        <v>0</v>
      </c>
      <c r="AK13" s="83">
        <f t="shared" ca="1" si="117"/>
        <v>0</v>
      </c>
      <c r="AL13" s="83">
        <f t="shared" ca="1" si="117"/>
        <v>0</v>
      </c>
      <c r="AM13" s="83">
        <f t="shared" ca="1" si="117"/>
        <v>0</v>
      </c>
      <c r="AN13" s="83">
        <f t="shared" ca="1" si="117"/>
        <v>0</v>
      </c>
      <c r="AO13" s="83">
        <f t="shared" ca="1" si="117"/>
        <v>0</v>
      </c>
      <c r="AP13" s="83">
        <f t="shared" ca="1" si="117"/>
        <v>0</v>
      </c>
      <c r="AQ13" s="83">
        <f t="shared" ca="1" si="117"/>
        <v>0</v>
      </c>
      <c r="AR13" s="83">
        <f t="shared" ca="1" si="117"/>
        <v>0</v>
      </c>
      <c r="AS13" s="83">
        <f t="shared" ca="1" si="117"/>
        <v>0</v>
      </c>
      <c r="AT13" s="83">
        <f t="shared" ca="1" si="117"/>
        <v>0</v>
      </c>
      <c r="AU13" s="83">
        <f t="shared" ca="1" si="117"/>
        <v>0</v>
      </c>
      <c r="AV13" s="83">
        <f t="shared" ca="1" si="117"/>
        <v>0</v>
      </c>
      <c r="AW13" s="83">
        <f t="shared" ca="1" si="117"/>
        <v>0</v>
      </c>
      <c r="AX13" s="83">
        <f t="shared" ca="1" si="117"/>
        <v>0</v>
      </c>
      <c r="AY13" s="83">
        <f t="shared" ca="1" si="117"/>
        <v>0</v>
      </c>
      <c r="AZ13" s="83">
        <f t="shared" ca="1" si="117"/>
        <v>0</v>
      </c>
      <c r="BA13" s="83">
        <f t="shared" ca="1" si="117"/>
        <v>0</v>
      </c>
      <c r="BB13" s="83">
        <f t="shared" ca="1" si="117"/>
        <v>0</v>
      </c>
      <c r="BC13" s="83">
        <f t="shared" ca="1" si="117"/>
        <v>0</v>
      </c>
      <c r="BD13" s="18">
        <f t="shared" ca="1" si="114"/>
        <v>0</v>
      </c>
      <c r="BE13" s="156" t="e">
        <f t="shared" ref="BE13:BE18" ca="1" si="118">BD13/$BD$19</f>
        <v>#DIV/0!</v>
      </c>
      <c r="BF13" s="156" t="e">
        <f t="shared" ca="1" si="115"/>
        <v>#DIV/0!</v>
      </c>
      <c r="BG13" s="13"/>
      <c r="BH13" s="18">
        <f t="shared" ref="BH13:BH43" ca="1" si="119">SUM(OFFSET(D13,0,$BO$6,1,$BO$7))</f>
        <v>0</v>
      </c>
      <c r="BI13" s="156" t="e">
        <f t="shared" ref="BI13:BI18" ca="1" si="120">BH13/$BD$19</f>
        <v>#DIV/0!</v>
      </c>
      <c r="BJ13" s="156" t="e">
        <f t="shared" ca="1" si="116"/>
        <v>#DIV/0!</v>
      </c>
    </row>
    <row r="14" spans="1:67" x14ac:dyDescent="0.2">
      <c r="A14" s="361"/>
      <c r="B14" s="362" t="s">
        <v>24</v>
      </c>
      <c r="C14" s="363"/>
      <c r="D14" s="83">
        <f ca="1">INDIRECT(COLUMN(A$1)&amp;"!AF12")</f>
        <v>0</v>
      </c>
      <c r="E14" s="83">
        <f ca="1">INDIRECT(COLUMN(B$1)&amp;"!AF12")</f>
        <v>0</v>
      </c>
      <c r="F14" s="83">
        <f t="shared" ref="F14:BC14" ca="1" si="121">INDIRECT(COLUMN(C$1)&amp;"!AF12")</f>
        <v>0</v>
      </c>
      <c r="G14" s="83">
        <f t="shared" ca="1" si="121"/>
        <v>0</v>
      </c>
      <c r="H14" s="83">
        <f t="shared" ca="1" si="121"/>
        <v>0</v>
      </c>
      <c r="I14" s="83">
        <f t="shared" ca="1" si="121"/>
        <v>0</v>
      </c>
      <c r="J14" s="83">
        <f t="shared" ca="1" si="121"/>
        <v>0</v>
      </c>
      <c r="K14" s="83">
        <f t="shared" ca="1" si="121"/>
        <v>0</v>
      </c>
      <c r="L14" s="83">
        <f t="shared" ca="1" si="121"/>
        <v>0</v>
      </c>
      <c r="M14" s="83">
        <f t="shared" ca="1" si="121"/>
        <v>0</v>
      </c>
      <c r="N14" s="83">
        <f t="shared" ca="1" si="121"/>
        <v>0</v>
      </c>
      <c r="O14" s="83">
        <f t="shared" ca="1" si="121"/>
        <v>0</v>
      </c>
      <c r="P14" s="83">
        <f t="shared" ca="1" si="121"/>
        <v>0</v>
      </c>
      <c r="Q14" s="83">
        <f t="shared" ca="1" si="121"/>
        <v>0</v>
      </c>
      <c r="R14" s="83">
        <f t="shared" ca="1" si="121"/>
        <v>0</v>
      </c>
      <c r="S14" s="83">
        <f t="shared" ca="1" si="121"/>
        <v>0</v>
      </c>
      <c r="T14" s="83">
        <f t="shared" ca="1" si="121"/>
        <v>0</v>
      </c>
      <c r="U14" s="83">
        <f t="shared" ca="1" si="121"/>
        <v>0</v>
      </c>
      <c r="V14" s="83">
        <f t="shared" ca="1" si="121"/>
        <v>0</v>
      </c>
      <c r="W14" s="83">
        <f t="shared" ca="1" si="121"/>
        <v>0</v>
      </c>
      <c r="X14" s="83">
        <f t="shared" ca="1" si="121"/>
        <v>0</v>
      </c>
      <c r="Y14" s="83">
        <f t="shared" ca="1" si="121"/>
        <v>0</v>
      </c>
      <c r="Z14" s="83">
        <f t="shared" ca="1" si="121"/>
        <v>0</v>
      </c>
      <c r="AA14" s="83">
        <f t="shared" ca="1" si="121"/>
        <v>0</v>
      </c>
      <c r="AB14" s="83">
        <f t="shared" ca="1" si="121"/>
        <v>0</v>
      </c>
      <c r="AC14" s="83">
        <f t="shared" ca="1" si="121"/>
        <v>0</v>
      </c>
      <c r="AD14" s="83">
        <f t="shared" ca="1" si="121"/>
        <v>0</v>
      </c>
      <c r="AE14" s="83">
        <f t="shared" ca="1" si="121"/>
        <v>0</v>
      </c>
      <c r="AF14" s="83">
        <f t="shared" ca="1" si="121"/>
        <v>0</v>
      </c>
      <c r="AG14" s="83">
        <f t="shared" ca="1" si="121"/>
        <v>0</v>
      </c>
      <c r="AH14" s="83">
        <f t="shared" ca="1" si="121"/>
        <v>0</v>
      </c>
      <c r="AI14" s="83">
        <f t="shared" ca="1" si="121"/>
        <v>0</v>
      </c>
      <c r="AJ14" s="83">
        <f t="shared" ca="1" si="121"/>
        <v>0</v>
      </c>
      <c r="AK14" s="83">
        <f t="shared" ca="1" si="121"/>
        <v>0</v>
      </c>
      <c r="AL14" s="83">
        <f t="shared" ca="1" si="121"/>
        <v>0</v>
      </c>
      <c r="AM14" s="83">
        <f t="shared" ca="1" si="121"/>
        <v>0</v>
      </c>
      <c r="AN14" s="83">
        <f t="shared" ca="1" si="121"/>
        <v>0</v>
      </c>
      <c r="AO14" s="83">
        <f t="shared" ca="1" si="121"/>
        <v>0</v>
      </c>
      <c r="AP14" s="83">
        <f t="shared" ca="1" si="121"/>
        <v>0</v>
      </c>
      <c r="AQ14" s="83">
        <f t="shared" ca="1" si="121"/>
        <v>0</v>
      </c>
      <c r="AR14" s="83">
        <f t="shared" ca="1" si="121"/>
        <v>0</v>
      </c>
      <c r="AS14" s="83">
        <f t="shared" ca="1" si="121"/>
        <v>0</v>
      </c>
      <c r="AT14" s="83">
        <f t="shared" ca="1" si="121"/>
        <v>0</v>
      </c>
      <c r="AU14" s="83">
        <f t="shared" ca="1" si="121"/>
        <v>0</v>
      </c>
      <c r="AV14" s="83">
        <f t="shared" ca="1" si="121"/>
        <v>0</v>
      </c>
      <c r="AW14" s="83">
        <f t="shared" ca="1" si="121"/>
        <v>0</v>
      </c>
      <c r="AX14" s="83">
        <f t="shared" ca="1" si="121"/>
        <v>0</v>
      </c>
      <c r="AY14" s="83">
        <f t="shared" ca="1" si="121"/>
        <v>0</v>
      </c>
      <c r="AZ14" s="83">
        <f t="shared" ca="1" si="121"/>
        <v>0</v>
      </c>
      <c r="BA14" s="83">
        <f t="shared" ca="1" si="121"/>
        <v>0</v>
      </c>
      <c r="BB14" s="83">
        <f t="shared" ca="1" si="121"/>
        <v>0</v>
      </c>
      <c r="BC14" s="83">
        <f t="shared" ca="1" si="121"/>
        <v>0</v>
      </c>
      <c r="BD14" s="18">
        <f t="shared" ca="1" si="114"/>
        <v>0</v>
      </c>
      <c r="BE14" s="156" t="e">
        <f t="shared" ca="1" si="118"/>
        <v>#DIV/0!</v>
      </c>
      <c r="BF14" s="156" t="e">
        <f t="shared" ca="1" si="115"/>
        <v>#DIV/0!</v>
      </c>
      <c r="BG14" s="13"/>
      <c r="BH14" s="18">
        <f t="shared" ca="1" si="119"/>
        <v>0</v>
      </c>
      <c r="BI14" s="156" t="e">
        <f t="shared" ca="1" si="120"/>
        <v>#DIV/0!</v>
      </c>
      <c r="BJ14" s="156" t="e">
        <f t="shared" ca="1" si="116"/>
        <v>#DIV/0!</v>
      </c>
    </row>
    <row r="15" spans="1:67" x14ac:dyDescent="0.2">
      <c r="A15" s="361"/>
      <c r="B15" s="362" t="s">
        <v>25</v>
      </c>
      <c r="C15" s="363"/>
      <c r="D15" s="83">
        <f ca="1">INDIRECT(COLUMN(A$1)&amp;"!AF13")</f>
        <v>0</v>
      </c>
      <c r="E15" s="83">
        <f ca="1">INDIRECT(COLUMN(B$1)&amp;"!AF13")</f>
        <v>0</v>
      </c>
      <c r="F15" s="83">
        <f t="shared" ref="F15:BC15" ca="1" si="122">INDIRECT(COLUMN(C$1)&amp;"!AF13")</f>
        <v>0</v>
      </c>
      <c r="G15" s="83">
        <f t="shared" ca="1" si="122"/>
        <v>0</v>
      </c>
      <c r="H15" s="83">
        <f t="shared" ca="1" si="122"/>
        <v>0</v>
      </c>
      <c r="I15" s="83">
        <f t="shared" ca="1" si="122"/>
        <v>0</v>
      </c>
      <c r="J15" s="83">
        <f t="shared" ca="1" si="122"/>
        <v>0</v>
      </c>
      <c r="K15" s="83">
        <f t="shared" ca="1" si="122"/>
        <v>0</v>
      </c>
      <c r="L15" s="83">
        <f t="shared" ca="1" si="122"/>
        <v>0</v>
      </c>
      <c r="M15" s="83">
        <f t="shared" ca="1" si="122"/>
        <v>0</v>
      </c>
      <c r="N15" s="83">
        <f t="shared" ca="1" si="122"/>
        <v>0</v>
      </c>
      <c r="O15" s="83">
        <f t="shared" ca="1" si="122"/>
        <v>0</v>
      </c>
      <c r="P15" s="83">
        <f t="shared" ca="1" si="122"/>
        <v>0</v>
      </c>
      <c r="Q15" s="83">
        <f t="shared" ca="1" si="122"/>
        <v>0</v>
      </c>
      <c r="R15" s="83">
        <f t="shared" ca="1" si="122"/>
        <v>0</v>
      </c>
      <c r="S15" s="83">
        <f t="shared" ca="1" si="122"/>
        <v>0</v>
      </c>
      <c r="T15" s="83">
        <f t="shared" ca="1" si="122"/>
        <v>0</v>
      </c>
      <c r="U15" s="83">
        <f t="shared" ca="1" si="122"/>
        <v>0</v>
      </c>
      <c r="V15" s="83">
        <f t="shared" ca="1" si="122"/>
        <v>0</v>
      </c>
      <c r="W15" s="83">
        <f t="shared" ca="1" si="122"/>
        <v>0</v>
      </c>
      <c r="X15" s="83">
        <f t="shared" ca="1" si="122"/>
        <v>0</v>
      </c>
      <c r="Y15" s="83">
        <f t="shared" ca="1" si="122"/>
        <v>0</v>
      </c>
      <c r="Z15" s="83">
        <f t="shared" ca="1" si="122"/>
        <v>0</v>
      </c>
      <c r="AA15" s="83">
        <f t="shared" ca="1" si="122"/>
        <v>0</v>
      </c>
      <c r="AB15" s="83">
        <f t="shared" ca="1" si="122"/>
        <v>0</v>
      </c>
      <c r="AC15" s="83">
        <f t="shared" ca="1" si="122"/>
        <v>0</v>
      </c>
      <c r="AD15" s="83">
        <f t="shared" ca="1" si="122"/>
        <v>0</v>
      </c>
      <c r="AE15" s="83">
        <f t="shared" ca="1" si="122"/>
        <v>0</v>
      </c>
      <c r="AF15" s="83">
        <f t="shared" ca="1" si="122"/>
        <v>0</v>
      </c>
      <c r="AG15" s="83">
        <f t="shared" ca="1" si="122"/>
        <v>0</v>
      </c>
      <c r="AH15" s="83">
        <f t="shared" ca="1" si="122"/>
        <v>0</v>
      </c>
      <c r="AI15" s="83">
        <f t="shared" ca="1" si="122"/>
        <v>0</v>
      </c>
      <c r="AJ15" s="83">
        <f t="shared" ca="1" si="122"/>
        <v>0</v>
      </c>
      <c r="AK15" s="83">
        <f t="shared" ca="1" si="122"/>
        <v>0</v>
      </c>
      <c r="AL15" s="83">
        <f t="shared" ca="1" si="122"/>
        <v>0</v>
      </c>
      <c r="AM15" s="83">
        <f t="shared" ca="1" si="122"/>
        <v>0</v>
      </c>
      <c r="AN15" s="83">
        <f t="shared" ca="1" si="122"/>
        <v>0</v>
      </c>
      <c r="AO15" s="83">
        <f t="shared" ca="1" si="122"/>
        <v>0</v>
      </c>
      <c r="AP15" s="83">
        <f t="shared" ca="1" si="122"/>
        <v>0</v>
      </c>
      <c r="AQ15" s="83">
        <f t="shared" ca="1" si="122"/>
        <v>0</v>
      </c>
      <c r="AR15" s="83">
        <f t="shared" ca="1" si="122"/>
        <v>0</v>
      </c>
      <c r="AS15" s="83">
        <f t="shared" ca="1" si="122"/>
        <v>0</v>
      </c>
      <c r="AT15" s="83">
        <f t="shared" ca="1" si="122"/>
        <v>0</v>
      </c>
      <c r="AU15" s="83">
        <f t="shared" ca="1" si="122"/>
        <v>0</v>
      </c>
      <c r="AV15" s="83">
        <f t="shared" ca="1" si="122"/>
        <v>0</v>
      </c>
      <c r="AW15" s="83">
        <f t="shared" ca="1" si="122"/>
        <v>0</v>
      </c>
      <c r="AX15" s="83">
        <f t="shared" ca="1" si="122"/>
        <v>0</v>
      </c>
      <c r="AY15" s="83">
        <f t="shared" ca="1" si="122"/>
        <v>0</v>
      </c>
      <c r="AZ15" s="83">
        <f t="shared" ca="1" si="122"/>
        <v>0</v>
      </c>
      <c r="BA15" s="83">
        <f t="shared" ca="1" si="122"/>
        <v>0</v>
      </c>
      <c r="BB15" s="83">
        <f t="shared" ca="1" si="122"/>
        <v>0</v>
      </c>
      <c r="BC15" s="83">
        <f t="shared" ca="1" si="122"/>
        <v>0</v>
      </c>
      <c r="BD15" s="18">
        <f t="shared" ca="1" si="114"/>
        <v>0</v>
      </c>
      <c r="BE15" s="156" t="e">
        <f t="shared" ca="1" si="118"/>
        <v>#DIV/0!</v>
      </c>
      <c r="BF15" s="156" t="e">
        <f t="shared" ca="1" si="115"/>
        <v>#DIV/0!</v>
      </c>
      <c r="BG15" s="13"/>
      <c r="BH15" s="18">
        <f t="shared" ca="1" si="119"/>
        <v>0</v>
      </c>
      <c r="BI15" s="156" t="e">
        <f t="shared" ca="1" si="120"/>
        <v>#DIV/0!</v>
      </c>
      <c r="BJ15" s="156" t="e">
        <f t="shared" ca="1" si="116"/>
        <v>#DIV/0!</v>
      </c>
    </row>
    <row r="16" spans="1:67" x14ac:dyDescent="0.2">
      <c r="A16" s="361"/>
      <c r="B16" s="362" t="s">
        <v>26</v>
      </c>
      <c r="C16" s="363"/>
      <c r="D16" s="83">
        <f ca="1">INDIRECT(COLUMN(A$1)&amp;"!AF14")</f>
        <v>0</v>
      </c>
      <c r="E16" s="83">
        <f ca="1">INDIRECT(COLUMN(B$1)&amp;"!AF14")</f>
        <v>0</v>
      </c>
      <c r="F16" s="83">
        <f t="shared" ref="F16:BC16" ca="1" si="123">INDIRECT(COLUMN(C$1)&amp;"!AF14")</f>
        <v>0</v>
      </c>
      <c r="G16" s="83">
        <f t="shared" ca="1" si="123"/>
        <v>0</v>
      </c>
      <c r="H16" s="83">
        <f t="shared" ca="1" si="123"/>
        <v>0</v>
      </c>
      <c r="I16" s="83">
        <f t="shared" ca="1" si="123"/>
        <v>0</v>
      </c>
      <c r="J16" s="83">
        <f t="shared" ca="1" si="123"/>
        <v>0</v>
      </c>
      <c r="K16" s="83">
        <f t="shared" ca="1" si="123"/>
        <v>0</v>
      </c>
      <c r="L16" s="83">
        <f t="shared" ca="1" si="123"/>
        <v>0</v>
      </c>
      <c r="M16" s="83">
        <f t="shared" ca="1" si="123"/>
        <v>0</v>
      </c>
      <c r="N16" s="83">
        <f t="shared" ca="1" si="123"/>
        <v>0</v>
      </c>
      <c r="O16" s="83">
        <f t="shared" ca="1" si="123"/>
        <v>0</v>
      </c>
      <c r="P16" s="83">
        <f t="shared" ca="1" si="123"/>
        <v>0</v>
      </c>
      <c r="Q16" s="83">
        <f t="shared" ca="1" si="123"/>
        <v>0</v>
      </c>
      <c r="R16" s="83">
        <f t="shared" ca="1" si="123"/>
        <v>0</v>
      </c>
      <c r="S16" s="83">
        <f t="shared" ca="1" si="123"/>
        <v>0</v>
      </c>
      <c r="T16" s="83">
        <f t="shared" ca="1" si="123"/>
        <v>0</v>
      </c>
      <c r="U16" s="83">
        <f t="shared" ca="1" si="123"/>
        <v>0</v>
      </c>
      <c r="V16" s="83">
        <f t="shared" ca="1" si="123"/>
        <v>0</v>
      </c>
      <c r="W16" s="83">
        <f t="shared" ca="1" si="123"/>
        <v>0</v>
      </c>
      <c r="X16" s="83">
        <f t="shared" ca="1" si="123"/>
        <v>0</v>
      </c>
      <c r="Y16" s="83">
        <f t="shared" ca="1" si="123"/>
        <v>0</v>
      </c>
      <c r="Z16" s="83">
        <f t="shared" ca="1" si="123"/>
        <v>0</v>
      </c>
      <c r="AA16" s="83">
        <f t="shared" ca="1" si="123"/>
        <v>0</v>
      </c>
      <c r="AB16" s="83">
        <f t="shared" ca="1" si="123"/>
        <v>0</v>
      </c>
      <c r="AC16" s="83">
        <f t="shared" ca="1" si="123"/>
        <v>0</v>
      </c>
      <c r="AD16" s="83">
        <f t="shared" ca="1" si="123"/>
        <v>0</v>
      </c>
      <c r="AE16" s="83">
        <f t="shared" ca="1" si="123"/>
        <v>0</v>
      </c>
      <c r="AF16" s="83">
        <f t="shared" ca="1" si="123"/>
        <v>0</v>
      </c>
      <c r="AG16" s="83">
        <f t="shared" ca="1" si="123"/>
        <v>0</v>
      </c>
      <c r="AH16" s="83">
        <f t="shared" ca="1" si="123"/>
        <v>0</v>
      </c>
      <c r="AI16" s="83">
        <f t="shared" ca="1" si="123"/>
        <v>0</v>
      </c>
      <c r="AJ16" s="83">
        <f t="shared" ca="1" si="123"/>
        <v>0</v>
      </c>
      <c r="AK16" s="83">
        <f t="shared" ca="1" si="123"/>
        <v>0</v>
      </c>
      <c r="AL16" s="83">
        <f t="shared" ca="1" si="123"/>
        <v>0</v>
      </c>
      <c r="AM16" s="83">
        <f t="shared" ca="1" si="123"/>
        <v>0</v>
      </c>
      <c r="AN16" s="83">
        <f t="shared" ca="1" si="123"/>
        <v>0</v>
      </c>
      <c r="AO16" s="83">
        <f t="shared" ca="1" si="123"/>
        <v>0</v>
      </c>
      <c r="AP16" s="83">
        <f t="shared" ca="1" si="123"/>
        <v>0</v>
      </c>
      <c r="AQ16" s="83">
        <f t="shared" ca="1" si="123"/>
        <v>0</v>
      </c>
      <c r="AR16" s="83">
        <f t="shared" ca="1" si="123"/>
        <v>0</v>
      </c>
      <c r="AS16" s="83">
        <f t="shared" ca="1" si="123"/>
        <v>0</v>
      </c>
      <c r="AT16" s="83">
        <f t="shared" ca="1" si="123"/>
        <v>0</v>
      </c>
      <c r="AU16" s="83">
        <f t="shared" ca="1" si="123"/>
        <v>0</v>
      </c>
      <c r="AV16" s="83">
        <f t="shared" ca="1" si="123"/>
        <v>0</v>
      </c>
      <c r="AW16" s="83">
        <f t="shared" ca="1" si="123"/>
        <v>0</v>
      </c>
      <c r="AX16" s="83">
        <f t="shared" ca="1" si="123"/>
        <v>0</v>
      </c>
      <c r="AY16" s="83">
        <f t="shared" ca="1" si="123"/>
        <v>0</v>
      </c>
      <c r="AZ16" s="83">
        <f t="shared" ca="1" si="123"/>
        <v>0</v>
      </c>
      <c r="BA16" s="83">
        <f t="shared" ca="1" si="123"/>
        <v>0</v>
      </c>
      <c r="BB16" s="83">
        <f t="shared" ca="1" si="123"/>
        <v>0</v>
      </c>
      <c r="BC16" s="83">
        <f t="shared" ca="1" si="123"/>
        <v>0</v>
      </c>
      <c r="BD16" s="18">
        <f t="shared" ca="1" si="114"/>
        <v>0</v>
      </c>
      <c r="BE16" s="156" t="e">
        <f t="shared" ca="1" si="118"/>
        <v>#DIV/0!</v>
      </c>
      <c r="BF16" s="156" t="e">
        <f t="shared" ca="1" si="115"/>
        <v>#DIV/0!</v>
      </c>
      <c r="BG16" s="13"/>
      <c r="BH16" s="18">
        <f t="shared" ca="1" si="119"/>
        <v>0</v>
      </c>
      <c r="BI16" s="156" t="e">
        <f t="shared" ca="1" si="120"/>
        <v>#DIV/0!</v>
      </c>
      <c r="BJ16" s="156" t="e">
        <f t="shared" ca="1" si="116"/>
        <v>#DIV/0!</v>
      </c>
    </row>
    <row r="17" spans="1:62" x14ac:dyDescent="0.2">
      <c r="A17" s="361"/>
      <c r="B17" s="362" t="s">
        <v>27</v>
      </c>
      <c r="C17" s="363"/>
      <c r="D17" s="83">
        <f ca="1">INDIRECT(COLUMN(A$1)&amp;"!AF15")</f>
        <v>0</v>
      </c>
      <c r="E17" s="83">
        <f ca="1">INDIRECT(COLUMN(B$1)&amp;"!AF15")</f>
        <v>0</v>
      </c>
      <c r="F17" s="83">
        <f t="shared" ref="F17:BC17" ca="1" si="124">INDIRECT(COLUMN(C$1)&amp;"!AF15")</f>
        <v>0</v>
      </c>
      <c r="G17" s="83">
        <f t="shared" ca="1" si="124"/>
        <v>0</v>
      </c>
      <c r="H17" s="83">
        <f t="shared" ca="1" si="124"/>
        <v>0</v>
      </c>
      <c r="I17" s="83">
        <f t="shared" ca="1" si="124"/>
        <v>0</v>
      </c>
      <c r="J17" s="83">
        <f t="shared" ca="1" si="124"/>
        <v>0</v>
      </c>
      <c r="K17" s="83">
        <f t="shared" ca="1" si="124"/>
        <v>0</v>
      </c>
      <c r="L17" s="83">
        <f t="shared" ca="1" si="124"/>
        <v>0</v>
      </c>
      <c r="M17" s="83">
        <f t="shared" ca="1" si="124"/>
        <v>0</v>
      </c>
      <c r="N17" s="83">
        <f t="shared" ca="1" si="124"/>
        <v>0</v>
      </c>
      <c r="O17" s="83">
        <f t="shared" ca="1" si="124"/>
        <v>0</v>
      </c>
      <c r="P17" s="83">
        <f t="shared" ca="1" si="124"/>
        <v>0</v>
      </c>
      <c r="Q17" s="83">
        <f t="shared" ca="1" si="124"/>
        <v>0</v>
      </c>
      <c r="R17" s="83">
        <f t="shared" ca="1" si="124"/>
        <v>0</v>
      </c>
      <c r="S17" s="83">
        <f t="shared" ca="1" si="124"/>
        <v>0</v>
      </c>
      <c r="T17" s="83">
        <f t="shared" ca="1" si="124"/>
        <v>0</v>
      </c>
      <c r="U17" s="83">
        <f t="shared" ca="1" si="124"/>
        <v>0</v>
      </c>
      <c r="V17" s="83">
        <f t="shared" ca="1" si="124"/>
        <v>0</v>
      </c>
      <c r="W17" s="83">
        <f t="shared" ca="1" si="124"/>
        <v>0</v>
      </c>
      <c r="X17" s="83">
        <f t="shared" ca="1" si="124"/>
        <v>0</v>
      </c>
      <c r="Y17" s="83">
        <f t="shared" ca="1" si="124"/>
        <v>0</v>
      </c>
      <c r="Z17" s="83">
        <f t="shared" ca="1" si="124"/>
        <v>0</v>
      </c>
      <c r="AA17" s="83">
        <f t="shared" ca="1" si="124"/>
        <v>0</v>
      </c>
      <c r="AB17" s="83">
        <f t="shared" ca="1" si="124"/>
        <v>0</v>
      </c>
      <c r="AC17" s="83">
        <f t="shared" ca="1" si="124"/>
        <v>0</v>
      </c>
      <c r="AD17" s="83">
        <f t="shared" ca="1" si="124"/>
        <v>0</v>
      </c>
      <c r="AE17" s="83">
        <f t="shared" ca="1" si="124"/>
        <v>0</v>
      </c>
      <c r="AF17" s="83">
        <f t="shared" ca="1" si="124"/>
        <v>0</v>
      </c>
      <c r="AG17" s="83">
        <f t="shared" ca="1" si="124"/>
        <v>0</v>
      </c>
      <c r="AH17" s="83">
        <f t="shared" ca="1" si="124"/>
        <v>0</v>
      </c>
      <c r="AI17" s="83">
        <f t="shared" ca="1" si="124"/>
        <v>0</v>
      </c>
      <c r="AJ17" s="83">
        <f t="shared" ca="1" si="124"/>
        <v>0</v>
      </c>
      <c r="AK17" s="83">
        <f t="shared" ca="1" si="124"/>
        <v>0</v>
      </c>
      <c r="AL17" s="83">
        <f t="shared" ca="1" si="124"/>
        <v>0</v>
      </c>
      <c r="AM17" s="83">
        <f t="shared" ca="1" si="124"/>
        <v>0</v>
      </c>
      <c r="AN17" s="83">
        <f t="shared" ca="1" si="124"/>
        <v>0</v>
      </c>
      <c r="AO17" s="83">
        <f t="shared" ca="1" si="124"/>
        <v>0</v>
      </c>
      <c r="AP17" s="83">
        <f t="shared" ca="1" si="124"/>
        <v>0</v>
      </c>
      <c r="AQ17" s="83">
        <f t="shared" ca="1" si="124"/>
        <v>0</v>
      </c>
      <c r="AR17" s="83">
        <f t="shared" ca="1" si="124"/>
        <v>0</v>
      </c>
      <c r="AS17" s="83">
        <f t="shared" ca="1" si="124"/>
        <v>0</v>
      </c>
      <c r="AT17" s="83">
        <f t="shared" ca="1" si="124"/>
        <v>0</v>
      </c>
      <c r="AU17" s="83">
        <f t="shared" ca="1" si="124"/>
        <v>0</v>
      </c>
      <c r="AV17" s="83">
        <f t="shared" ca="1" si="124"/>
        <v>0</v>
      </c>
      <c r="AW17" s="83">
        <f t="shared" ca="1" si="124"/>
        <v>0</v>
      </c>
      <c r="AX17" s="83">
        <f t="shared" ca="1" si="124"/>
        <v>0</v>
      </c>
      <c r="AY17" s="83">
        <f t="shared" ca="1" si="124"/>
        <v>0</v>
      </c>
      <c r="AZ17" s="83">
        <f t="shared" ca="1" si="124"/>
        <v>0</v>
      </c>
      <c r="BA17" s="83">
        <f t="shared" ca="1" si="124"/>
        <v>0</v>
      </c>
      <c r="BB17" s="83">
        <f t="shared" ca="1" si="124"/>
        <v>0</v>
      </c>
      <c r="BC17" s="83">
        <f t="shared" ca="1" si="124"/>
        <v>0</v>
      </c>
      <c r="BD17" s="18">
        <f t="shared" ca="1" si="114"/>
        <v>0</v>
      </c>
      <c r="BE17" s="156" t="e">
        <f t="shared" ca="1" si="118"/>
        <v>#DIV/0!</v>
      </c>
      <c r="BF17" s="156" t="e">
        <f t="shared" ca="1" si="115"/>
        <v>#DIV/0!</v>
      </c>
      <c r="BG17" s="13"/>
      <c r="BH17" s="18">
        <f t="shared" ca="1" si="119"/>
        <v>0</v>
      </c>
      <c r="BI17" s="156" t="e">
        <f t="shared" ca="1" si="120"/>
        <v>#DIV/0!</v>
      </c>
      <c r="BJ17" s="156" t="e">
        <f t="shared" ca="1" si="116"/>
        <v>#DIV/0!</v>
      </c>
    </row>
    <row r="18" spans="1:62" x14ac:dyDescent="0.2">
      <c r="A18" s="361"/>
      <c r="B18" s="362" t="s">
        <v>31</v>
      </c>
      <c r="C18" s="363"/>
      <c r="D18" s="83">
        <f ca="1">INDIRECT(COLUMN(A$1)&amp;"!AF16")</f>
        <v>0</v>
      </c>
      <c r="E18" s="83">
        <f ca="1">INDIRECT(COLUMN(B$1)&amp;"!AF16")</f>
        <v>0</v>
      </c>
      <c r="F18" s="83">
        <f t="shared" ref="F18:BC18" ca="1" si="125">INDIRECT(COLUMN(C$1)&amp;"!AF16")</f>
        <v>0</v>
      </c>
      <c r="G18" s="83">
        <f t="shared" ca="1" si="125"/>
        <v>0</v>
      </c>
      <c r="H18" s="83">
        <f t="shared" ca="1" si="125"/>
        <v>0</v>
      </c>
      <c r="I18" s="83">
        <f t="shared" ca="1" si="125"/>
        <v>0</v>
      </c>
      <c r="J18" s="83">
        <f t="shared" ca="1" si="125"/>
        <v>0</v>
      </c>
      <c r="K18" s="83">
        <f t="shared" ca="1" si="125"/>
        <v>0</v>
      </c>
      <c r="L18" s="83">
        <f t="shared" ca="1" si="125"/>
        <v>0</v>
      </c>
      <c r="M18" s="83">
        <f t="shared" ca="1" si="125"/>
        <v>0</v>
      </c>
      <c r="N18" s="83">
        <f t="shared" ca="1" si="125"/>
        <v>0</v>
      </c>
      <c r="O18" s="83">
        <f t="shared" ca="1" si="125"/>
        <v>0</v>
      </c>
      <c r="P18" s="83">
        <f t="shared" ca="1" si="125"/>
        <v>0</v>
      </c>
      <c r="Q18" s="83">
        <f t="shared" ca="1" si="125"/>
        <v>0</v>
      </c>
      <c r="R18" s="83">
        <f t="shared" ca="1" si="125"/>
        <v>0</v>
      </c>
      <c r="S18" s="83">
        <f t="shared" ca="1" si="125"/>
        <v>0</v>
      </c>
      <c r="T18" s="83">
        <f t="shared" ca="1" si="125"/>
        <v>0</v>
      </c>
      <c r="U18" s="83">
        <f t="shared" ca="1" si="125"/>
        <v>0</v>
      </c>
      <c r="V18" s="83">
        <f t="shared" ca="1" si="125"/>
        <v>0</v>
      </c>
      <c r="W18" s="83">
        <f t="shared" ca="1" si="125"/>
        <v>0</v>
      </c>
      <c r="X18" s="83">
        <f t="shared" ca="1" si="125"/>
        <v>0</v>
      </c>
      <c r="Y18" s="83">
        <f t="shared" ca="1" si="125"/>
        <v>0</v>
      </c>
      <c r="Z18" s="83">
        <f t="shared" ca="1" si="125"/>
        <v>0</v>
      </c>
      <c r="AA18" s="83">
        <f t="shared" ca="1" si="125"/>
        <v>0</v>
      </c>
      <c r="AB18" s="83">
        <f t="shared" ca="1" si="125"/>
        <v>0</v>
      </c>
      <c r="AC18" s="83">
        <f t="shared" ca="1" si="125"/>
        <v>0</v>
      </c>
      <c r="AD18" s="83">
        <f t="shared" ca="1" si="125"/>
        <v>0</v>
      </c>
      <c r="AE18" s="83">
        <f t="shared" ca="1" si="125"/>
        <v>0</v>
      </c>
      <c r="AF18" s="83">
        <f t="shared" ca="1" si="125"/>
        <v>0</v>
      </c>
      <c r="AG18" s="83">
        <f t="shared" ca="1" si="125"/>
        <v>0</v>
      </c>
      <c r="AH18" s="83">
        <f t="shared" ca="1" si="125"/>
        <v>0</v>
      </c>
      <c r="AI18" s="83">
        <f t="shared" ca="1" si="125"/>
        <v>0</v>
      </c>
      <c r="AJ18" s="83">
        <f t="shared" ca="1" si="125"/>
        <v>0</v>
      </c>
      <c r="AK18" s="83">
        <f t="shared" ca="1" si="125"/>
        <v>0</v>
      </c>
      <c r="AL18" s="83">
        <f t="shared" ca="1" si="125"/>
        <v>0</v>
      </c>
      <c r="AM18" s="83">
        <f t="shared" ca="1" si="125"/>
        <v>0</v>
      </c>
      <c r="AN18" s="83">
        <f t="shared" ca="1" si="125"/>
        <v>0</v>
      </c>
      <c r="AO18" s="83">
        <f t="shared" ca="1" si="125"/>
        <v>0</v>
      </c>
      <c r="AP18" s="83">
        <f t="shared" ca="1" si="125"/>
        <v>0</v>
      </c>
      <c r="AQ18" s="83">
        <f t="shared" ca="1" si="125"/>
        <v>0</v>
      </c>
      <c r="AR18" s="83">
        <f t="shared" ca="1" si="125"/>
        <v>0</v>
      </c>
      <c r="AS18" s="83">
        <f t="shared" ca="1" si="125"/>
        <v>0</v>
      </c>
      <c r="AT18" s="83">
        <f t="shared" ca="1" si="125"/>
        <v>0</v>
      </c>
      <c r="AU18" s="83">
        <f t="shared" ca="1" si="125"/>
        <v>0</v>
      </c>
      <c r="AV18" s="83">
        <f t="shared" ca="1" si="125"/>
        <v>0</v>
      </c>
      <c r="AW18" s="83">
        <f t="shared" ca="1" si="125"/>
        <v>0</v>
      </c>
      <c r="AX18" s="83">
        <f t="shared" ca="1" si="125"/>
        <v>0</v>
      </c>
      <c r="AY18" s="83">
        <f t="shared" ca="1" si="125"/>
        <v>0</v>
      </c>
      <c r="AZ18" s="83">
        <f t="shared" ca="1" si="125"/>
        <v>0</v>
      </c>
      <c r="BA18" s="83">
        <f t="shared" ca="1" si="125"/>
        <v>0</v>
      </c>
      <c r="BB18" s="83">
        <f t="shared" ca="1" si="125"/>
        <v>0</v>
      </c>
      <c r="BC18" s="83">
        <f t="shared" ca="1" si="125"/>
        <v>0</v>
      </c>
      <c r="BD18" s="18">
        <f t="shared" ca="1" si="114"/>
        <v>0</v>
      </c>
      <c r="BE18" s="156" t="e">
        <f t="shared" ca="1" si="118"/>
        <v>#DIV/0!</v>
      </c>
      <c r="BF18" s="156" t="e">
        <f t="shared" ca="1" si="115"/>
        <v>#DIV/0!</v>
      </c>
      <c r="BG18" s="13"/>
      <c r="BH18" s="18">
        <f t="shared" ca="1" si="119"/>
        <v>0</v>
      </c>
      <c r="BI18" s="156" t="e">
        <f t="shared" ca="1" si="120"/>
        <v>#DIV/0!</v>
      </c>
      <c r="BJ18" s="156" t="e">
        <f t="shared" ca="1" si="116"/>
        <v>#DIV/0!</v>
      </c>
    </row>
    <row r="19" spans="1:62" x14ac:dyDescent="0.2">
      <c r="A19" s="361"/>
      <c r="B19" s="364" t="s">
        <v>39</v>
      </c>
      <c r="C19" s="365"/>
      <c r="D19" s="23">
        <f t="shared" ref="D19:E19" ca="1" si="126">SUM(D12:D18)</f>
        <v>0</v>
      </c>
      <c r="E19" s="23">
        <f t="shared" ca="1" si="126"/>
        <v>0</v>
      </c>
      <c r="F19" s="23">
        <f t="shared" ref="F19:BC19" ca="1" si="127">SUM(F12:F18)</f>
        <v>0</v>
      </c>
      <c r="G19" s="23">
        <f t="shared" ca="1" si="127"/>
        <v>0</v>
      </c>
      <c r="H19" s="23">
        <f t="shared" ca="1" si="127"/>
        <v>0</v>
      </c>
      <c r="I19" s="23">
        <f t="shared" ca="1" si="127"/>
        <v>0</v>
      </c>
      <c r="J19" s="23">
        <f t="shared" ca="1" si="127"/>
        <v>0</v>
      </c>
      <c r="K19" s="23">
        <f t="shared" ca="1" si="127"/>
        <v>0</v>
      </c>
      <c r="L19" s="23">
        <f t="shared" ca="1" si="127"/>
        <v>0</v>
      </c>
      <c r="M19" s="23">
        <f t="shared" ca="1" si="127"/>
        <v>0</v>
      </c>
      <c r="N19" s="23">
        <f t="shared" ca="1" si="127"/>
        <v>0</v>
      </c>
      <c r="O19" s="23">
        <f t="shared" ca="1" si="127"/>
        <v>0</v>
      </c>
      <c r="P19" s="23">
        <f t="shared" ca="1" si="127"/>
        <v>0</v>
      </c>
      <c r="Q19" s="23">
        <f t="shared" ca="1" si="127"/>
        <v>0</v>
      </c>
      <c r="R19" s="23">
        <f t="shared" ca="1" si="127"/>
        <v>0</v>
      </c>
      <c r="S19" s="23">
        <f t="shared" ca="1" si="127"/>
        <v>0</v>
      </c>
      <c r="T19" s="23">
        <f t="shared" ca="1" si="127"/>
        <v>0</v>
      </c>
      <c r="U19" s="23">
        <f t="shared" ca="1" si="127"/>
        <v>0</v>
      </c>
      <c r="V19" s="23">
        <f t="shared" ca="1" si="127"/>
        <v>0</v>
      </c>
      <c r="W19" s="23">
        <f t="shared" ca="1" si="127"/>
        <v>0</v>
      </c>
      <c r="X19" s="23">
        <f t="shared" ca="1" si="127"/>
        <v>0</v>
      </c>
      <c r="Y19" s="23">
        <f t="shared" ca="1" si="127"/>
        <v>0</v>
      </c>
      <c r="Z19" s="23">
        <f t="shared" ca="1" si="127"/>
        <v>0</v>
      </c>
      <c r="AA19" s="23">
        <f t="shared" ca="1" si="127"/>
        <v>0</v>
      </c>
      <c r="AB19" s="23">
        <f t="shared" ca="1" si="127"/>
        <v>0</v>
      </c>
      <c r="AC19" s="23">
        <f t="shared" ca="1" si="127"/>
        <v>0</v>
      </c>
      <c r="AD19" s="23">
        <f t="shared" ca="1" si="127"/>
        <v>0</v>
      </c>
      <c r="AE19" s="23">
        <f t="shared" ca="1" si="127"/>
        <v>0</v>
      </c>
      <c r="AF19" s="23">
        <f t="shared" ca="1" si="127"/>
        <v>0</v>
      </c>
      <c r="AG19" s="23">
        <f t="shared" ca="1" si="127"/>
        <v>0</v>
      </c>
      <c r="AH19" s="23">
        <f t="shared" ca="1" si="127"/>
        <v>0</v>
      </c>
      <c r="AI19" s="23">
        <f t="shared" ca="1" si="127"/>
        <v>0</v>
      </c>
      <c r="AJ19" s="23">
        <f t="shared" ca="1" si="127"/>
        <v>0</v>
      </c>
      <c r="AK19" s="23">
        <f t="shared" ca="1" si="127"/>
        <v>0</v>
      </c>
      <c r="AL19" s="23">
        <f t="shared" ca="1" si="127"/>
        <v>0</v>
      </c>
      <c r="AM19" s="23">
        <f t="shared" ca="1" si="127"/>
        <v>0</v>
      </c>
      <c r="AN19" s="23">
        <f t="shared" ca="1" si="127"/>
        <v>0</v>
      </c>
      <c r="AO19" s="23">
        <f t="shared" ca="1" si="127"/>
        <v>0</v>
      </c>
      <c r="AP19" s="23">
        <f t="shared" ca="1" si="127"/>
        <v>0</v>
      </c>
      <c r="AQ19" s="23">
        <f t="shared" ca="1" si="127"/>
        <v>0</v>
      </c>
      <c r="AR19" s="23">
        <f t="shared" ca="1" si="127"/>
        <v>0</v>
      </c>
      <c r="AS19" s="23">
        <f t="shared" ca="1" si="127"/>
        <v>0</v>
      </c>
      <c r="AT19" s="23">
        <f t="shared" ca="1" si="127"/>
        <v>0</v>
      </c>
      <c r="AU19" s="23">
        <f t="shared" ca="1" si="127"/>
        <v>0</v>
      </c>
      <c r="AV19" s="23">
        <f t="shared" ca="1" si="127"/>
        <v>0</v>
      </c>
      <c r="AW19" s="23">
        <f t="shared" ca="1" si="127"/>
        <v>0</v>
      </c>
      <c r="AX19" s="23">
        <f t="shared" ca="1" si="127"/>
        <v>0</v>
      </c>
      <c r="AY19" s="23">
        <f t="shared" ca="1" si="127"/>
        <v>0</v>
      </c>
      <c r="AZ19" s="23">
        <f t="shared" ca="1" si="127"/>
        <v>0</v>
      </c>
      <c r="BA19" s="23">
        <f t="shared" ca="1" si="127"/>
        <v>0</v>
      </c>
      <c r="BB19" s="23">
        <f t="shared" ca="1" si="127"/>
        <v>0</v>
      </c>
      <c r="BC19" s="23">
        <f t="shared" ca="1" si="127"/>
        <v>0</v>
      </c>
      <c r="BD19" s="19">
        <f t="shared" ca="1" si="114"/>
        <v>0</v>
      </c>
      <c r="BE19" s="151" t="e">
        <f ca="1">SUM(BE12:BE18)</f>
        <v>#DIV/0!</v>
      </c>
      <c r="BF19" s="151" t="e">
        <f t="shared" ca="1" si="115"/>
        <v>#DIV/0!</v>
      </c>
      <c r="BG19" s="13"/>
      <c r="BH19" s="19">
        <f t="shared" ca="1" si="119"/>
        <v>0</v>
      </c>
      <c r="BI19" s="151" t="e">
        <f ca="1">SUM(BI12:BI18)</f>
        <v>#DIV/0!</v>
      </c>
      <c r="BJ19" s="151" t="e">
        <f t="shared" ca="1" si="116"/>
        <v>#DIV/0!</v>
      </c>
    </row>
    <row r="20" spans="1:62" ht="12.75" customHeight="1" x14ac:dyDescent="0.2">
      <c r="A20" s="372" t="s">
        <v>54</v>
      </c>
      <c r="B20" s="375" t="s">
        <v>11</v>
      </c>
      <c r="C20" s="75" t="s">
        <v>8</v>
      </c>
      <c r="D20" s="84">
        <f ca="1">INDIRECT(COLUMN(A$1)&amp;"!AF18")</f>
        <v>0</v>
      </c>
      <c r="E20" s="84">
        <f ca="1">INDIRECT(COLUMN(B$1)&amp;"!AF18")</f>
        <v>0</v>
      </c>
      <c r="F20" s="84">
        <f t="shared" ref="F20:BC20" ca="1" si="128">INDIRECT(COLUMN(C$1)&amp;"!AF18")</f>
        <v>0</v>
      </c>
      <c r="G20" s="84">
        <f t="shared" ca="1" si="128"/>
        <v>0</v>
      </c>
      <c r="H20" s="84">
        <f t="shared" ca="1" si="128"/>
        <v>0</v>
      </c>
      <c r="I20" s="84">
        <f t="shared" ca="1" si="128"/>
        <v>0</v>
      </c>
      <c r="J20" s="84">
        <f t="shared" ca="1" si="128"/>
        <v>0</v>
      </c>
      <c r="K20" s="84">
        <f t="shared" ca="1" si="128"/>
        <v>0</v>
      </c>
      <c r="L20" s="84">
        <f t="shared" ca="1" si="128"/>
        <v>0</v>
      </c>
      <c r="M20" s="84">
        <f t="shared" ca="1" si="128"/>
        <v>0</v>
      </c>
      <c r="N20" s="84">
        <f t="shared" ca="1" si="128"/>
        <v>0</v>
      </c>
      <c r="O20" s="84">
        <f t="shared" ca="1" si="128"/>
        <v>0</v>
      </c>
      <c r="P20" s="84">
        <f t="shared" ca="1" si="128"/>
        <v>0</v>
      </c>
      <c r="Q20" s="84">
        <f t="shared" ca="1" si="128"/>
        <v>0</v>
      </c>
      <c r="R20" s="84">
        <f t="shared" ca="1" si="128"/>
        <v>0</v>
      </c>
      <c r="S20" s="84">
        <f t="shared" ca="1" si="128"/>
        <v>0</v>
      </c>
      <c r="T20" s="84">
        <f t="shared" ca="1" si="128"/>
        <v>0</v>
      </c>
      <c r="U20" s="84">
        <f t="shared" ca="1" si="128"/>
        <v>0</v>
      </c>
      <c r="V20" s="84">
        <f t="shared" ca="1" si="128"/>
        <v>0</v>
      </c>
      <c r="W20" s="84">
        <f t="shared" ca="1" si="128"/>
        <v>0</v>
      </c>
      <c r="X20" s="84">
        <f t="shared" ca="1" si="128"/>
        <v>0</v>
      </c>
      <c r="Y20" s="84">
        <f t="shared" ca="1" si="128"/>
        <v>0</v>
      </c>
      <c r="Z20" s="84">
        <f t="shared" ca="1" si="128"/>
        <v>0</v>
      </c>
      <c r="AA20" s="84">
        <f t="shared" ca="1" si="128"/>
        <v>0</v>
      </c>
      <c r="AB20" s="84">
        <f t="shared" ca="1" si="128"/>
        <v>0</v>
      </c>
      <c r="AC20" s="84">
        <f t="shared" ca="1" si="128"/>
        <v>0</v>
      </c>
      <c r="AD20" s="84">
        <f t="shared" ca="1" si="128"/>
        <v>0</v>
      </c>
      <c r="AE20" s="84">
        <f t="shared" ca="1" si="128"/>
        <v>0</v>
      </c>
      <c r="AF20" s="84">
        <f t="shared" ca="1" si="128"/>
        <v>0</v>
      </c>
      <c r="AG20" s="84">
        <f t="shared" ca="1" si="128"/>
        <v>0</v>
      </c>
      <c r="AH20" s="84">
        <f t="shared" ca="1" si="128"/>
        <v>0</v>
      </c>
      <c r="AI20" s="84">
        <f t="shared" ca="1" si="128"/>
        <v>0</v>
      </c>
      <c r="AJ20" s="84">
        <f t="shared" ca="1" si="128"/>
        <v>0</v>
      </c>
      <c r="AK20" s="84">
        <f t="shared" ca="1" si="128"/>
        <v>0</v>
      </c>
      <c r="AL20" s="84">
        <f t="shared" ca="1" si="128"/>
        <v>0</v>
      </c>
      <c r="AM20" s="84">
        <f t="shared" ca="1" si="128"/>
        <v>0</v>
      </c>
      <c r="AN20" s="84">
        <f t="shared" ca="1" si="128"/>
        <v>0</v>
      </c>
      <c r="AO20" s="84">
        <f t="shared" ca="1" si="128"/>
        <v>0</v>
      </c>
      <c r="AP20" s="84">
        <f t="shared" ca="1" si="128"/>
        <v>0</v>
      </c>
      <c r="AQ20" s="84">
        <f t="shared" ca="1" si="128"/>
        <v>0</v>
      </c>
      <c r="AR20" s="84">
        <f t="shared" ca="1" si="128"/>
        <v>0</v>
      </c>
      <c r="AS20" s="84">
        <f t="shared" ca="1" si="128"/>
        <v>0</v>
      </c>
      <c r="AT20" s="84">
        <f t="shared" ca="1" si="128"/>
        <v>0</v>
      </c>
      <c r="AU20" s="84">
        <f t="shared" ca="1" si="128"/>
        <v>0</v>
      </c>
      <c r="AV20" s="84">
        <f t="shared" ca="1" si="128"/>
        <v>0</v>
      </c>
      <c r="AW20" s="84">
        <f t="shared" ca="1" si="128"/>
        <v>0</v>
      </c>
      <c r="AX20" s="84">
        <f t="shared" ca="1" si="128"/>
        <v>0</v>
      </c>
      <c r="AY20" s="84">
        <f t="shared" ca="1" si="128"/>
        <v>0</v>
      </c>
      <c r="AZ20" s="84">
        <f t="shared" ca="1" si="128"/>
        <v>0</v>
      </c>
      <c r="BA20" s="84">
        <f t="shared" ca="1" si="128"/>
        <v>0</v>
      </c>
      <c r="BB20" s="84">
        <f t="shared" ca="1" si="128"/>
        <v>0</v>
      </c>
      <c r="BC20" s="84">
        <f t="shared" ca="1" si="128"/>
        <v>0</v>
      </c>
      <c r="BD20" s="20">
        <f t="shared" ca="1" si="114"/>
        <v>0</v>
      </c>
      <c r="BE20" s="156" t="e">
        <f ca="1">BD20/$BD$32</f>
        <v>#DIV/0!</v>
      </c>
      <c r="BF20" s="157" t="e">
        <f t="shared" ca="1" si="115"/>
        <v>#DIV/0!</v>
      </c>
      <c r="BG20" s="13"/>
      <c r="BH20" s="18">
        <f t="shared" ca="1" si="119"/>
        <v>0</v>
      </c>
      <c r="BI20" s="156" t="e">
        <f ca="1">BH20/$BD$32</f>
        <v>#DIV/0!</v>
      </c>
      <c r="BJ20" s="157" t="e">
        <f t="shared" ca="1" si="116"/>
        <v>#DIV/0!</v>
      </c>
    </row>
    <row r="21" spans="1:62" x14ac:dyDescent="0.2">
      <c r="A21" s="373"/>
      <c r="B21" s="376"/>
      <c r="C21" s="10" t="s">
        <v>28</v>
      </c>
      <c r="D21" s="84">
        <f ca="1">INDIRECT(COLUMN(A$1)&amp;"!AF19")</f>
        <v>0</v>
      </c>
      <c r="E21" s="84">
        <f ca="1">INDIRECT(COLUMN(B$1)&amp;"!AF19")</f>
        <v>0</v>
      </c>
      <c r="F21" s="84">
        <f t="shared" ref="F21:BC21" ca="1" si="129">INDIRECT(COLUMN(C$1)&amp;"!AF19")</f>
        <v>0</v>
      </c>
      <c r="G21" s="84">
        <f t="shared" ca="1" si="129"/>
        <v>0</v>
      </c>
      <c r="H21" s="84">
        <f t="shared" ca="1" si="129"/>
        <v>0</v>
      </c>
      <c r="I21" s="84">
        <f t="shared" ca="1" si="129"/>
        <v>0</v>
      </c>
      <c r="J21" s="84">
        <f t="shared" ca="1" si="129"/>
        <v>0</v>
      </c>
      <c r="K21" s="84">
        <f t="shared" ca="1" si="129"/>
        <v>0</v>
      </c>
      <c r="L21" s="84">
        <f t="shared" ca="1" si="129"/>
        <v>0</v>
      </c>
      <c r="M21" s="84">
        <f t="shared" ca="1" si="129"/>
        <v>0</v>
      </c>
      <c r="N21" s="84">
        <f t="shared" ca="1" si="129"/>
        <v>0</v>
      </c>
      <c r="O21" s="84">
        <f t="shared" ca="1" si="129"/>
        <v>0</v>
      </c>
      <c r="P21" s="84">
        <f t="shared" ca="1" si="129"/>
        <v>0</v>
      </c>
      <c r="Q21" s="84">
        <f t="shared" ca="1" si="129"/>
        <v>0</v>
      </c>
      <c r="R21" s="84">
        <f t="shared" ca="1" si="129"/>
        <v>0</v>
      </c>
      <c r="S21" s="84">
        <f t="shared" ca="1" si="129"/>
        <v>0</v>
      </c>
      <c r="T21" s="84">
        <f t="shared" ca="1" si="129"/>
        <v>0</v>
      </c>
      <c r="U21" s="84">
        <f t="shared" ca="1" si="129"/>
        <v>0</v>
      </c>
      <c r="V21" s="84">
        <f t="shared" ca="1" si="129"/>
        <v>0</v>
      </c>
      <c r="W21" s="84">
        <f t="shared" ca="1" si="129"/>
        <v>0</v>
      </c>
      <c r="X21" s="84">
        <f t="shared" ca="1" si="129"/>
        <v>0</v>
      </c>
      <c r="Y21" s="84">
        <f t="shared" ca="1" si="129"/>
        <v>0</v>
      </c>
      <c r="Z21" s="84">
        <f t="shared" ca="1" si="129"/>
        <v>0</v>
      </c>
      <c r="AA21" s="84">
        <f t="shared" ca="1" si="129"/>
        <v>0</v>
      </c>
      <c r="AB21" s="84">
        <f t="shared" ca="1" si="129"/>
        <v>0</v>
      </c>
      <c r="AC21" s="84">
        <f t="shared" ca="1" si="129"/>
        <v>0</v>
      </c>
      <c r="AD21" s="84">
        <f t="shared" ca="1" si="129"/>
        <v>0</v>
      </c>
      <c r="AE21" s="84">
        <f t="shared" ca="1" si="129"/>
        <v>0</v>
      </c>
      <c r="AF21" s="84">
        <f t="shared" ca="1" si="129"/>
        <v>0</v>
      </c>
      <c r="AG21" s="84">
        <f t="shared" ca="1" si="129"/>
        <v>0</v>
      </c>
      <c r="AH21" s="84">
        <f t="shared" ca="1" si="129"/>
        <v>0</v>
      </c>
      <c r="AI21" s="84">
        <f t="shared" ca="1" si="129"/>
        <v>0</v>
      </c>
      <c r="AJ21" s="84">
        <f t="shared" ca="1" si="129"/>
        <v>0</v>
      </c>
      <c r="AK21" s="84">
        <f t="shared" ca="1" si="129"/>
        <v>0</v>
      </c>
      <c r="AL21" s="84">
        <f t="shared" ca="1" si="129"/>
        <v>0</v>
      </c>
      <c r="AM21" s="84">
        <f t="shared" ca="1" si="129"/>
        <v>0</v>
      </c>
      <c r="AN21" s="84">
        <f t="shared" ca="1" si="129"/>
        <v>0</v>
      </c>
      <c r="AO21" s="84">
        <f t="shared" ca="1" si="129"/>
        <v>0</v>
      </c>
      <c r="AP21" s="84">
        <f t="shared" ca="1" si="129"/>
        <v>0</v>
      </c>
      <c r="AQ21" s="84">
        <f t="shared" ca="1" si="129"/>
        <v>0</v>
      </c>
      <c r="AR21" s="84">
        <f t="shared" ca="1" si="129"/>
        <v>0</v>
      </c>
      <c r="AS21" s="84">
        <f t="shared" ca="1" si="129"/>
        <v>0</v>
      </c>
      <c r="AT21" s="84">
        <f t="shared" ca="1" si="129"/>
        <v>0</v>
      </c>
      <c r="AU21" s="84">
        <f t="shared" ca="1" si="129"/>
        <v>0</v>
      </c>
      <c r="AV21" s="84">
        <f t="shared" ca="1" si="129"/>
        <v>0</v>
      </c>
      <c r="AW21" s="84">
        <f t="shared" ca="1" si="129"/>
        <v>0</v>
      </c>
      <c r="AX21" s="84">
        <f t="shared" ca="1" si="129"/>
        <v>0</v>
      </c>
      <c r="AY21" s="84">
        <f t="shared" ca="1" si="129"/>
        <v>0</v>
      </c>
      <c r="AZ21" s="84">
        <f t="shared" ca="1" si="129"/>
        <v>0</v>
      </c>
      <c r="BA21" s="84">
        <f t="shared" ca="1" si="129"/>
        <v>0</v>
      </c>
      <c r="BB21" s="84">
        <f t="shared" ca="1" si="129"/>
        <v>0</v>
      </c>
      <c r="BC21" s="84">
        <f t="shared" ca="1" si="129"/>
        <v>0</v>
      </c>
      <c r="BD21" s="18">
        <f t="shared" ca="1" si="114"/>
        <v>0</v>
      </c>
      <c r="BE21" s="156" t="e">
        <f t="shared" ref="BE21:BE31" ca="1" si="130">BD21/$BD$32</f>
        <v>#DIV/0!</v>
      </c>
      <c r="BF21" s="156" t="e">
        <f t="shared" ca="1" si="115"/>
        <v>#DIV/0!</v>
      </c>
      <c r="BG21" s="13"/>
      <c r="BH21" s="18">
        <f t="shared" ca="1" si="119"/>
        <v>0</v>
      </c>
      <c r="BI21" s="156" t="e">
        <f t="shared" ref="BI21:BI22" ca="1" si="131">BH21/$BD$32</f>
        <v>#DIV/0!</v>
      </c>
      <c r="BJ21" s="156" t="e">
        <f t="shared" ca="1" si="116"/>
        <v>#DIV/0!</v>
      </c>
    </row>
    <row r="22" spans="1:62" x14ac:dyDescent="0.2">
      <c r="A22" s="373"/>
      <c r="B22" s="375" t="s">
        <v>10</v>
      </c>
      <c r="C22" s="75" t="s">
        <v>8</v>
      </c>
      <c r="D22" s="84">
        <f ca="1">INDIRECT(COLUMN(A$1)&amp;"!AF20")</f>
        <v>0</v>
      </c>
      <c r="E22" s="84">
        <f ca="1">INDIRECT(COLUMN(B$1)&amp;"!AF20")</f>
        <v>0</v>
      </c>
      <c r="F22" s="84">
        <f t="shared" ref="F22:BC22" ca="1" si="132">INDIRECT(COLUMN(C$1)&amp;"!AF20")</f>
        <v>0</v>
      </c>
      <c r="G22" s="84">
        <f t="shared" ca="1" si="132"/>
        <v>0</v>
      </c>
      <c r="H22" s="84">
        <f t="shared" ca="1" si="132"/>
        <v>0</v>
      </c>
      <c r="I22" s="84">
        <f t="shared" ca="1" si="132"/>
        <v>0</v>
      </c>
      <c r="J22" s="84">
        <f t="shared" ca="1" si="132"/>
        <v>0</v>
      </c>
      <c r="K22" s="84">
        <f t="shared" ca="1" si="132"/>
        <v>0</v>
      </c>
      <c r="L22" s="84">
        <f t="shared" ca="1" si="132"/>
        <v>0</v>
      </c>
      <c r="M22" s="84">
        <f t="shared" ca="1" si="132"/>
        <v>0</v>
      </c>
      <c r="N22" s="84">
        <f t="shared" ca="1" si="132"/>
        <v>0</v>
      </c>
      <c r="O22" s="84">
        <f t="shared" ca="1" si="132"/>
        <v>0</v>
      </c>
      <c r="P22" s="84">
        <f t="shared" ca="1" si="132"/>
        <v>0</v>
      </c>
      <c r="Q22" s="84">
        <f t="shared" ca="1" si="132"/>
        <v>0</v>
      </c>
      <c r="R22" s="84">
        <f t="shared" ca="1" si="132"/>
        <v>0</v>
      </c>
      <c r="S22" s="84">
        <f t="shared" ca="1" si="132"/>
        <v>0</v>
      </c>
      <c r="T22" s="84">
        <f t="shared" ca="1" si="132"/>
        <v>0</v>
      </c>
      <c r="U22" s="84">
        <f t="shared" ca="1" si="132"/>
        <v>0</v>
      </c>
      <c r="V22" s="84">
        <f t="shared" ca="1" si="132"/>
        <v>0</v>
      </c>
      <c r="W22" s="84">
        <f t="shared" ca="1" si="132"/>
        <v>0</v>
      </c>
      <c r="X22" s="84">
        <f t="shared" ca="1" si="132"/>
        <v>0</v>
      </c>
      <c r="Y22" s="84">
        <f t="shared" ca="1" si="132"/>
        <v>0</v>
      </c>
      <c r="Z22" s="84">
        <f t="shared" ca="1" si="132"/>
        <v>0</v>
      </c>
      <c r="AA22" s="84">
        <f t="shared" ca="1" si="132"/>
        <v>0</v>
      </c>
      <c r="AB22" s="84">
        <f t="shared" ca="1" si="132"/>
        <v>0</v>
      </c>
      <c r="AC22" s="84">
        <f t="shared" ca="1" si="132"/>
        <v>0</v>
      </c>
      <c r="AD22" s="84">
        <f t="shared" ca="1" si="132"/>
        <v>0</v>
      </c>
      <c r="AE22" s="84">
        <f t="shared" ca="1" si="132"/>
        <v>0</v>
      </c>
      <c r="AF22" s="84">
        <f t="shared" ca="1" si="132"/>
        <v>0</v>
      </c>
      <c r="AG22" s="84">
        <f t="shared" ca="1" si="132"/>
        <v>0</v>
      </c>
      <c r="AH22" s="84">
        <f t="shared" ca="1" si="132"/>
        <v>0</v>
      </c>
      <c r="AI22" s="84">
        <f t="shared" ca="1" si="132"/>
        <v>0</v>
      </c>
      <c r="AJ22" s="84">
        <f t="shared" ca="1" si="132"/>
        <v>0</v>
      </c>
      <c r="AK22" s="84">
        <f t="shared" ca="1" si="132"/>
        <v>0</v>
      </c>
      <c r="AL22" s="84">
        <f t="shared" ca="1" si="132"/>
        <v>0</v>
      </c>
      <c r="AM22" s="84">
        <f t="shared" ca="1" si="132"/>
        <v>0</v>
      </c>
      <c r="AN22" s="84">
        <f t="shared" ca="1" si="132"/>
        <v>0</v>
      </c>
      <c r="AO22" s="84">
        <f t="shared" ca="1" si="132"/>
        <v>0</v>
      </c>
      <c r="AP22" s="84">
        <f t="shared" ca="1" si="132"/>
        <v>0</v>
      </c>
      <c r="AQ22" s="84">
        <f t="shared" ca="1" si="132"/>
        <v>0</v>
      </c>
      <c r="AR22" s="84">
        <f t="shared" ca="1" si="132"/>
        <v>0</v>
      </c>
      <c r="AS22" s="84">
        <f t="shared" ca="1" si="132"/>
        <v>0</v>
      </c>
      <c r="AT22" s="84">
        <f t="shared" ca="1" si="132"/>
        <v>0</v>
      </c>
      <c r="AU22" s="84">
        <f t="shared" ca="1" si="132"/>
        <v>0</v>
      </c>
      <c r="AV22" s="84">
        <f t="shared" ca="1" si="132"/>
        <v>0</v>
      </c>
      <c r="AW22" s="84">
        <f t="shared" ca="1" si="132"/>
        <v>0</v>
      </c>
      <c r="AX22" s="84">
        <f t="shared" ca="1" si="132"/>
        <v>0</v>
      </c>
      <c r="AY22" s="84">
        <f t="shared" ca="1" si="132"/>
        <v>0</v>
      </c>
      <c r="AZ22" s="84">
        <f t="shared" ca="1" si="132"/>
        <v>0</v>
      </c>
      <c r="BA22" s="84">
        <f t="shared" ca="1" si="132"/>
        <v>0</v>
      </c>
      <c r="BB22" s="84">
        <f t="shared" ca="1" si="132"/>
        <v>0</v>
      </c>
      <c r="BC22" s="84">
        <f t="shared" ca="1" si="132"/>
        <v>0</v>
      </c>
      <c r="BD22" s="18">
        <f t="shared" ca="1" si="114"/>
        <v>0</v>
      </c>
      <c r="BE22" s="156" t="e">
        <f t="shared" ca="1" si="130"/>
        <v>#DIV/0!</v>
      </c>
      <c r="BF22" s="156" t="e">
        <f t="shared" ca="1" si="115"/>
        <v>#DIV/0!</v>
      </c>
      <c r="BG22" s="13"/>
      <c r="BH22" s="18">
        <f t="shared" ca="1" si="119"/>
        <v>0</v>
      </c>
      <c r="BI22" s="156" t="e">
        <f t="shared" ca="1" si="131"/>
        <v>#DIV/0!</v>
      </c>
      <c r="BJ22" s="156" t="e">
        <f t="shared" ca="1" si="116"/>
        <v>#DIV/0!</v>
      </c>
    </row>
    <row r="23" spans="1:62" x14ac:dyDescent="0.2">
      <c r="A23" s="373"/>
      <c r="B23" s="376"/>
      <c r="C23" s="10" t="s">
        <v>30</v>
      </c>
      <c r="D23" s="84">
        <f ca="1">INDIRECT(COLUMN(A$1)&amp;"!AF21")</f>
        <v>0</v>
      </c>
      <c r="E23" s="84">
        <f ca="1">INDIRECT(COLUMN(B$1)&amp;"!AF21")</f>
        <v>0</v>
      </c>
      <c r="F23" s="84">
        <f t="shared" ref="F23:BC23" ca="1" si="133">INDIRECT(COLUMN(C$1)&amp;"!AF21")</f>
        <v>0</v>
      </c>
      <c r="G23" s="84">
        <f t="shared" ca="1" si="133"/>
        <v>0</v>
      </c>
      <c r="H23" s="84">
        <f t="shared" ca="1" si="133"/>
        <v>0</v>
      </c>
      <c r="I23" s="84">
        <f t="shared" ca="1" si="133"/>
        <v>0</v>
      </c>
      <c r="J23" s="84">
        <f t="shared" ca="1" si="133"/>
        <v>0</v>
      </c>
      <c r="K23" s="84">
        <f t="shared" ca="1" si="133"/>
        <v>0</v>
      </c>
      <c r="L23" s="84">
        <f t="shared" ca="1" si="133"/>
        <v>0</v>
      </c>
      <c r="M23" s="84">
        <f t="shared" ca="1" si="133"/>
        <v>0</v>
      </c>
      <c r="N23" s="84">
        <f t="shared" ca="1" si="133"/>
        <v>0</v>
      </c>
      <c r="O23" s="84">
        <f t="shared" ca="1" si="133"/>
        <v>0</v>
      </c>
      <c r="P23" s="84">
        <f t="shared" ca="1" si="133"/>
        <v>0</v>
      </c>
      <c r="Q23" s="84">
        <f t="shared" ca="1" si="133"/>
        <v>0</v>
      </c>
      <c r="R23" s="84">
        <f t="shared" ca="1" si="133"/>
        <v>0</v>
      </c>
      <c r="S23" s="84">
        <f t="shared" ca="1" si="133"/>
        <v>0</v>
      </c>
      <c r="T23" s="84">
        <f t="shared" ca="1" si="133"/>
        <v>0</v>
      </c>
      <c r="U23" s="84">
        <f t="shared" ca="1" si="133"/>
        <v>0</v>
      </c>
      <c r="V23" s="84">
        <f t="shared" ca="1" si="133"/>
        <v>0</v>
      </c>
      <c r="W23" s="84">
        <f t="shared" ca="1" si="133"/>
        <v>0</v>
      </c>
      <c r="X23" s="84">
        <f t="shared" ca="1" si="133"/>
        <v>0</v>
      </c>
      <c r="Y23" s="84">
        <f t="shared" ca="1" si="133"/>
        <v>0</v>
      </c>
      <c r="Z23" s="84">
        <f t="shared" ca="1" si="133"/>
        <v>0</v>
      </c>
      <c r="AA23" s="84">
        <f t="shared" ca="1" si="133"/>
        <v>0</v>
      </c>
      <c r="AB23" s="84">
        <f t="shared" ca="1" si="133"/>
        <v>0</v>
      </c>
      <c r="AC23" s="84">
        <f t="shared" ca="1" si="133"/>
        <v>0</v>
      </c>
      <c r="AD23" s="84">
        <f t="shared" ca="1" si="133"/>
        <v>0</v>
      </c>
      <c r="AE23" s="84">
        <f t="shared" ca="1" si="133"/>
        <v>0</v>
      </c>
      <c r="AF23" s="84">
        <f t="shared" ca="1" si="133"/>
        <v>0</v>
      </c>
      <c r="AG23" s="84">
        <f t="shared" ca="1" si="133"/>
        <v>0</v>
      </c>
      <c r="AH23" s="84">
        <f t="shared" ca="1" si="133"/>
        <v>0</v>
      </c>
      <c r="AI23" s="84">
        <f t="shared" ca="1" si="133"/>
        <v>0</v>
      </c>
      <c r="AJ23" s="84">
        <f t="shared" ca="1" si="133"/>
        <v>0</v>
      </c>
      <c r="AK23" s="84">
        <f t="shared" ca="1" si="133"/>
        <v>0</v>
      </c>
      <c r="AL23" s="84">
        <f t="shared" ca="1" si="133"/>
        <v>0</v>
      </c>
      <c r="AM23" s="84">
        <f t="shared" ca="1" si="133"/>
        <v>0</v>
      </c>
      <c r="AN23" s="84">
        <f t="shared" ca="1" si="133"/>
        <v>0</v>
      </c>
      <c r="AO23" s="84">
        <f t="shared" ca="1" si="133"/>
        <v>0</v>
      </c>
      <c r="AP23" s="84">
        <f t="shared" ca="1" si="133"/>
        <v>0</v>
      </c>
      <c r="AQ23" s="84">
        <f t="shared" ca="1" si="133"/>
        <v>0</v>
      </c>
      <c r="AR23" s="84">
        <f t="shared" ca="1" si="133"/>
        <v>0</v>
      </c>
      <c r="AS23" s="84">
        <f t="shared" ca="1" si="133"/>
        <v>0</v>
      </c>
      <c r="AT23" s="84">
        <f t="shared" ca="1" si="133"/>
        <v>0</v>
      </c>
      <c r="AU23" s="84">
        <f t="shared" ca="1" si="133"/>
        <v>0</v>
      </c>
      <c r="AV23" s="84">
        <f t="shared" ca="1" si="133"/>
        <v>0</v>
      </c>
      <c r="AW23" s="84">
        <f t="shared" ca="1" si="133"/>
        <v>0</v>
      </c>
      <c r="AX23" s="84">
        <f t="shared" ca="1" si="133"/>
        <v>0</v>
      </c>
      <c r="AY23" s="84">
        <f t="shared" ca="1" si="133"/>
        <v>0</v>
      </c>
      <c r="AZ23" s="84">
        <f t="shared" ca="1" si="133"/>
        <v>0</v>
      </c>
      <c r="BA23" s="84">
        <f t="shared" ca="1" si="133"/>
        <v>0</v>
      </c>
      <c r="BB23" s="84">
        <f t="shared" ca="1" si="133"/>
        <v>0</v>
      </c>
      <c r="BC23" s="84">
        <f t="shared" ca="1" si="133"/>
        <v>0</v>
      </c>
      <c r="BD23" s="18">
        <f t="shared" ca="1" si="114"/>
        <v>0</v>
      </c>
      <c r="BE23" s="156" t="e">
        <f ca="1">BD23/$BD$32</f>
        <v>#DIV/0!</v>
      </c>
      <c r="BF23" s="156" t="e">
        <f t="shared" ca="1" si="115"/>
        <v>#DIV/0!</v>
      </c>
      <c r="BG23" s="13"/>
      <c r="BH23" s="18">
        <f t="shared" ca="1" si="119"/>
        <v>0</v>
      </c>
      <c r="BI23" s="156" t="e">
        <f ca="1">BH23/$BD$32</f>
        <v>#DIV/0!</v>
      </c>
      <c r="BJ23" s="156" t="e">
        <f t="shared" ca="1" si="116"/>
        <v>#DIV/0!</v>
      </c>
    </row>
    <row r="24" spans="1:62" x14ac:dyDescent="0.2">
      <c r="A24" s="373"/>
      <c r="B24" s="375" t="s">
        <v>12</v>
      </c>
      <c r="C24" s="75" t="s">
        <v>8</v>
      </c>
      <c r="D24" s="84">
        <f ca="1">INDIRECT(COLUMN(A$1)&amp;"!AF22")</f>
        <v>0</v>
      </c>
      <c r="E24" s="84">
        <f ca="1">INDIRECT(COLUMN(B$1)&amp;"!AF22")</f>
        <v>0</v>
      </c>
      <c r="F24" s="84">
        <f t="shared" ref="F24:BC24" ca="1" si="134">INDIRECT(COLUMN(C$1)&amp;"!AF22")</f>
        <v>0</v>
      </c>
      <c r="G24" s="84">
        <f t="shared" ca="1" si="134"/>
        <v>0</v>
      </c>
      <c r="H24" s="84">
        <f t="shared" ca="1" si="134"/>
        <v>0</v>
      </c>
      <c r="I24" s="84">
        <f t="shared" ca="1" si="134"/>
        <v>0</v>
      </c>
      <c r="J24" s="84">
        <f t="shared" ca="1" si="134"/>
        <v>0</v>
      </c>
      <c r="K24" s="84">
        <f t="shared" ca="1" si="134"/>
        <v>0</v>
      </c>
      <c r="L24" s="84">
        <f t="shared" ca="1" si="134"/>
        <v>0</v>
      </c>
      <c r="M24" s="84">
        <f t="shared" ca="1" si="134"/>
        <v>0</v>
      </c>
      <c r="N24" s="84">
        <f t="shared" ca="1" si="134"/>
        <v>0</v>
      </c>
      <c r="O24" s="84">
        <f t="shared" ca="1" si="134"/>
        <v>0</v>
      </c>
      <c r="P24" s="84">
        <f t="shared" ca="1" si="134"/>
        <v>0</v>
      </c>
      <c r="Q24" s="84">
        <f t="shared" ca="1" si="134"/>
        <v>0</v>
      </c>
      <c r="R24" s="84">
        <f t="shared" ca="1" si="134"/>
        <v>0</v>
      </c>
      <c r="S24" s="84">
        <f t="shared" ca="1" si="134"/>
        <v>0</v>
      </c>
      <c r="T24" s="84">
        <f t="shared" ca="1" si="134"/>
        <v>0</v>
      </c>
      <c r="U24" s="84">
        <f t="shared" ca="1" si="134"/>
        <v>0</v>
      </c>
      <c r="V24" s="84">
        <f t="shared" ca="1" si="134"/>
        <v>0</v>
      </c>
      <c r="W24" s="84">
        <f t="shared" ca="1" si="134"/>
        <v>0</v>
      </c>
      <c r="X24" s="84">
        <f t="shared" ca="1" si="134"/>
        <v>0</v>
      </c>
      <c r="Y24" s="84">
        <f t="shared" ca="1" si="134"/>
        <v>0</v>
      </c>
      <c r="Z24" s="84">
        <f t="shared" ca="1" si="134"/>
        <v>0</v>
      </c>
      <c r="AA24" s="84">
        <f t="shared" ca="1" si="134"/>
        <v>0</v>
      </c>
      <c r="AB24" s="84">
        <f t="shared" ca="1" si="134"/>
        <v>0</v>
      </c>
      <c r="AC24" s="84">
        <f t="shared" ca="1" si="134"/>
        <v>0</v>
      </c>
      <c r="AD24" s="84">
        <f t="shared" ca="1" si="134"/>
        <v>0</v>
      </c>
      <c r="AE24" s="84">
        <f t="shared" ca="1" si="134"/>
        <v>0</v>
      </c>
      <c r="AF24" s="84">
        <f t="shared" ca="1" si="134"/>
        <v>0</v>
      </c>
      <c r="AG24" s="84">
        <f t="shared" ca="1" si="134"/>
        <v>0</v>
      </c>
      <c r="AH24" s="84">
        <f t="shared" ca="1" si="134"/>
        <v>0</v>
      </c>
      <c r="AI24" s="84">
        <f t="shared" ca="1" si="134"/>
        <v>0</v>
      </c>
      <c r="AJ24" s="84">
        <f t="shared" ca="1" si="134"/>
        <v>0</v>
      </c>
      <c r="AK24" s="84">
        <f t="shared" ca="1" si="134"/>
        <v>0</v>
      </c>
      <c r="AL24" s="84">
        <f t="shared" ca="1" si="134"/>
        <v>0</v>
      </c>
      <c r="AM24" s="84">
        <f t="shared" ca="1" si="134"/>
        <v>0</v>
      </c>
      <c r="AN24" s="84">
        <f t="shared" ca="1" si="134"/>
        <v>0</v>
      </c>
      <c r="AO24" s="84">
        <f t="shared" ca="1" si="134"/>
        <v>0</v>
      </c>
      <c r="AP24" s="84">
        <f t="shared" ca="1" si="134"/>
        <v>0</v>
      </c>
      <c r="AQ24" s="84">
        <f t="shared" ca="1" si="134"/>
        <v>0</v>
      </c>
      <c r="AR24" s="84">
        <f t="shared" ca="1" si="134"/>
        <v>0</v>
      </c>
      <c r="AS24" s="84">
        <f t="shared" ca="1" si="134"/>
        <v>0</v>
      </c>
      <c r="AT24" s="84">
        <f t="shared" ca="1" si="134"/>
        <v>0</v>
      </c>
      <c r="AU24" s="84">
        <f t="shared" ca="1" si="134"/>
        <v>0</v>
      </c>
      <c r="AV24" s="84">
        <f t="shared" ca="1" si="134"/>
        <v>0</v>
      </c>
      <c r="AW24" s="84">
        <f t="shared" ca="1" si="134"/>
        <v>0</v>
      </c>
      <c r="AX24" s="84">
        <f t="shared" ca="1" si="134"/>
        <v>0</v>
      </c>
      <c r="AY24" s="84">
        <f t="shared" ca="1" si="134"/>
        <v>0</v>
      </c>
      <c r="AZ24" s="84">
        <f t="shared" ca="1" si="134"/>
        <v>0</v>
      </c>
      <c r="BA24" s="84">
        <f t="shared" ca="1" si="134"/>
        <v>0</v>
      </c>
      <c r="BB24" s="84">
        <f t="shared" ca="1" si="134"/>
        <v>0</v>
      </c>
      <c r="BC24" s="84">
        <f t="shared" ca="1" si="134"/>
        <v>0</v>
      </c>
      <c r="BD24" s="18">
        <f t="shared" ca="1" si="114"/>
        <v>0</v>
      </c>
      <c r="BE24" s="156" t="e">
        <f t="shared" ca="1" si="130"/>
        <v>#DIV/0!</v>
      </c>
      <c r="BF24" s="156" t="e">
        <f t="shared" ca="1" si="115"/>
        <v>#DIV/0!</v>
      </c>
      <c r="BG24" s="13"/>
      <c r="BH24" s="18">
        <f t="shared" ca="1" si="119"/>
        <v>0</v>
      </c>
      <c r="BI24" s="156" t="e">
        <f t="shared" ref="BI24:BI31" ca="1" si="135">BH24/$BD$32</f>
        <v>#DIV/0!</v>
      </c>
      <c r="BJ24" s="156" t="e">
        <f t="shared" ca="1" si="116"/>
        <v>#DIV/0!</v>
      </c>
    </row>
    <row r="25" spans="1:62" x14ac:dyDescent="0.2">
      <c r="A25" s="373"/>
      <c r="B25" s="376"/>
      <c r="C25" s="10" t="s">
        <v>49</v>
      </c>
      <c r="D25" s="84">
        <f ca="1">INDIRECT(COLUMN(A$1)&amp;"!AF23")</f>
        <v>0</v>
      </c>
      <c r="E25" s="84">
        <f ca="1">INDIRECT(COLUMN(B$1)&amp;"!AF23")</f>
        <v>0</v>
      </c>
      <c r="F25" s="84">
        <f t="shared" ref="F25:BC25" ca="1" si="136">INDIRECT(COLUMN(C$1)&amp;"!AF23")</f>
        <v>0</v>
      </c>
      <c r="G25" s="84">
        <f t="shared" ca="1" si="136"/>
        <v>0</v>
      </c>
      <c r="H25" s="84">
        <f t="shared" ca="1" si="136"/>
        <v>0</v>
      </c>
      <c r="I25" s="84">
        <f t="shared" ca="1" si="136"/>
        <v>0</v>
      </c>
      <c r="J25" s="84">
        <f t="shared" ca="1" si="136"/>
        <v>0</v>
      </c>
      <c r="K25" s="84">
        <f t="shared" ca="1" si="136"/>
        <v>0</v>
      </c>
      <c r="L25" s="84">
        <f t="shared" ca="1" si="136"/>
        <v>0</v>
      </c>
      <c r="M25" s="84">
        <f t="shared" ca="1" si="136"/>
        <v>0</v>
      </c>
      <c r="N25" s="84">
        <f t="shared" ca="1" si="136"/>
        <v>0</v>
      </c>
      <c r="O25" s="84">
        <f t="shared" ca="1" si="136"/>
        <v>0</v>
      </c>
      <c r="P25" s="84">
        <f t="shared" ca="1" si="136"/>
        <v>0</v>
      </c>
      <c r="Q25" s="84">
        <f t="shared" ca="1" si="136"/>
        <v>0</v>
      </c>
      <c r="R25" s="84">
        <f t="shared" ca="1" si="136"/>
        <v>0</v>
      </c>
      <c r="S25" s="84">
        <f t="shared" ca="1" si="136"/>
        <v>0</v>
      </c>
      <c r="T25" s="84">
        <f t="shared" ca="1" si="136"/>
        <v>0</v>
      </c>
      <c r="U25" s="84">
        <f t="shared" ca="1" si="136"/>
        <v>0</v>
      </c>
      <c r="V25" s="84">
        <f t="shared" ca="1" si="136"/>
        <v>0</v>
      </c>
      <c r="W25" s="84">
        <f t="shared" ca="1" si="136"/>
        <v>0</v>
      </c>
      <c r="X25" s="84">
        <f t="shared" ca="1" si="136"/>
        <v>0</v>
      </c>
      <c r="Y25" s="84">
        <f t="shared" ca="1" si="136"/>
        <v>0</v>
      </c>
      <c r="Z25" s="84">
        <f t="shared" ca="1" si="136"/>
        <v>0</v>
      </c>
      <c r="AA25" s="84">
        <f t="shared" ca="1" si="136"/>
        <v>0</v>
      </c>
      <c r="AB25" s="84">
        <f t="shared" ca="1" si="136"/>
        <v>0</v>
      </c>
      <c r="AC25" s="84">
        <f t="shared" ca="1" si="136"/>
        <v>0</v>
      </c>
      <c r="AD25" s="84">
        <f t="shared" ca="1" si="136"/>
        <v>0</v>
      </c>
      <c r="AE25" s="84">
        <f t="shared" ca="1" si="136"/>
        <v>0</v>
      </c>
      <c r="AF25" s="84">
        <f t="shared" ca="1" si="136"/>
        <v>0</v>
      </c>
      <c r="AG25" s="84">
        <f t="shared" ca="1" si="136"/>
        <v>0</v>
      </c>
      <c r="AH25" s="84">
        <f t="shared" ca="1" si="136"/>
        <v>0</v>
      </c>
      <c r="AI25" s="84">
        <f t="shared" ca="1" si="136"/>
        <v>0</v>
      </c>
      <c r="AJ25" s="84">
        <f t="shared" ca="1" si="136"/>
        <v>0</v>
      </c>
      <c r="AK25" s="84">
        <f t="shared" ca="1" si="136"/>
        <v>0</v>
      </c>
      <c r="AL25" s="84">
        <f t="shared" ca="1" si="136"/>
        <v>0</v>
      </c>
      <c r="AM25" s="84">
        <f t="shared" ca="1" si="136"/>
        <v>0</v>
      </c>
      <c r="AN25" s="84">
        <f t="shared" ca="1" si="136"/>
        <v>0</v>
      </c>
      <c r="AO25" s="84">
        <f t="shared" ca="1" si="136"/>
        <v>0</v>
      </c>
      <c r="AP25" s="84">
        <f t="shared" ca="1" si="136"/>
        <v>0</v>
      </c>
      <c r="AQ25" s="84">
        <f t="shared" ca="1" si="136"/>
        <v>0</v>
      </c>
      <c r="AR25" s="84">
        <f t="shared" ca="1" si="136"/>
        <v>0</v>
      </c>
      <c r="AS25" s="84">
        <f t="shared" ca="1" si="136"/>
        <v>0</v>
      </c>
      <c r="AT25" s="84">
        <f t="shared" ca="1" si="136"/>
        <v>0</v>
      </c>
      <c r="AU25" s="84">
        <f t="shared" ca="1" si="136"/>
        <v>0</v>
      </c>
      <c r="AV25" s="84">
        <f t="shared" ca="1" si="136"/>
        <v>0</v>
      </c>
      <c r="AW25" s="84">
        <f t="shared" ca="1" si="136"/>
        <v>0</v>
      </c>
      <c r="AX25" s="84">
        <f t="shared" ca="1" si="136"/>
        <v>0</v>
      </c>
      <c r="AY25" s="84">
        <f t="shared" ca="1" si="136"/>
        <v>0</v>
      </c>
      <c r="AZ25" s="84">
        <f t="shared" ca="1" si="136"/>
        <v>0</v>
      </c>
      <c r="BA25" s="84">
        <f t="shared" ca="1" si="136"/>
        <v>0</v>
      </c>
      <c r="BB25" s="84">
        <f t="shared" ca="1" si="136"/>
        <v>0</v>
      </c>
      <c r="BC25" s="84">
        <f t="shared" ca="1" si="136"/>
        <v>0</v>
      </c>
      <c r="BD25" s="18">
        <f t="shared" ca="1" si="114"/>
        <v>0</v>
      </c>
      <c r="BE25" s="156" t="e">
        <f t="shared" ca="1" si="130"/>
        <v>#DIV/0!</v>
      </c>
      <c r="BF25" s="156" t="e">
        <f t="shared" ca="1" si="115"/>
        <v>#DIV/0!</v>
      </c>
      <c r="BG25" s="13"/>
      <c r="BH25" s="18">
        <f t="shared" ca="1" si="119"/>
        <v>0</v>
      </c>
      <c r="BI25" s="156" t="e">
        <f t="shared" ca="1" si="135"/>
        <v>#DIV/0!</v>
      </c>
      <c r="BJ25" s="156" t="e">
        <f t="shared" ca="1" si="116"/>
        <v>#DIV/0!</v>
      </c>
    </row>
    <row r="26" spans="1:62" x14ac:dyDescent="0.2">
      <c r="A26" s="373"/>
      <c r="B26" s="375" t="s">
        <v>29</v>
      </c>
      <c r="C26" s="75" t="s">
        <v>8</v>
      </c>
      <c r="D26" s="84">
        <f ca="1">INDIRECT(COLUMN(A$1)&amp;"!AF24")</f>
        <v>0</v>
      </c>
      <c r="E26" s="84">
        <f ca="1">INDIRECT(COLUMN(B$1)&amp;"!AF24")</f>
        <v>0</v>
      </c>
      <c r="F26" s="84">
        <f t="shared" ref="F26:BC26" ca="1" si="137">INDIRECT(COLUMN(C$1)&amp;"!AF24")</f>
        <v>0</v>
      </c>
      <c r="G26" s="84">
        <f t="shared" ca="1" si="137"/>
        <v>0</v>
      </c>
      <c r="H26" s="84">
        <f t="shared" ca="1" si="137"/>
        <v>0</v>
      </c>
      <c r="I26" s="84">
        <f t="shared" ca="1" si="137"/>
        <v>0</v>
      </c>
      <c r="J26" s="84">
        <f t="shared" ca="1" si="137"/>
        <v>0</v>
      </c>
      <c r="K26" s="84">
        <f t="shared" ca="1" si="137"/>
        <v>0</v>
      </c>
      <c r="L26" s="84">
        <f t="shared" ca="1" si="137"/>
        <v>0</v>
      </c>
      <c r="M26" s="84">
        <f t="shared" ca="1" si="137"/>
        <v>0</v>
      </c>
      <c r="N26" s="84">
        <f t="shared" ca="1" si="137"/>
        <v>0</v>
      </c>
      <c r="O26" s="84">
        <f t="shared" ca="1" si="137"/>
        <v>0</v>
      </c>
      <c r="P26" s="84">
        <f t="shared" ca="1" si="137"/>
        <v>0</v>
      </c>
      <c r="Q26" s="84">
        <f t="shared" ca="1" si="137"/>
        <v>0</v>
      </c>
      <c r="R26" s="84">
        <f t="shared" ca="1" si="137"/>
        <v>0</v>
      </c>
      <c r="S26" s="84">
        <f t="shared" ca="1" si="137"/>
        <v>0</v>
      </c>
      <c r="T26" s="84">
        <f t="shared" ca="1" si="137"/>
        <v>0</v>
      </c>
      <c r="U26" s="84">
        <f t="shared" ca="1" si="137"/>
        <v>0</v>
      </c>
      <c r="V26" s="84">
        <f t="shared" ca="1" si="137"/>
        <v>0</v>
      </c>
      <c r="W26" s="84">
        <f t="shared" ca="1" si="137"/>
        <v>0</v>
      </c>
      <c r="X26" s="84">
        <f t="shared" ca="1" si="137"/>
        <v>0</v>
      </c>
      <c r="Y26" s="84">
        <f t="shared" ca="1" si="137"/>
        <v>0</v>
      </c>
      <c r="Z26" s="84">
        <f t="shared" ca="1" si="137"/>
        <v>0</v>
      </c>
      <c r="AA26" s="84">
        <f t="shared" ca="1" si="137"/>
        <v>0</v>
      </c>
      <c r="AB26" s="84">
        <f t="shared" ca="1" si="137"/>
        <v>0</v>
      </c>
      <c r="AC26" s="84">
        <f t="shared" ca="1" si="137"/>
        <v>0</v>
      </c>
      <c r="AD26" s="84">
        <f t="shared" ca="1" si="137"/>
        <v>0</v>
      </c>
      <c r="AE26" s="84">
        <f t="shared" ca="1" si="137"/>
        <v>0</v>
      </c>
      <c r="AF26" s="84">
        <f t="shared" ca="1" si="137"/>
        <v>0</v>
      </c>
      <c r="AG26" s="84">
        <f t="shared" ca="1" si="137"/>
        <v>0</v>
      </c>
      <c r="AH26" s="84">
        <f t="shared" ca="1" si="137"/>
        <v>0</v>
      </c>
      <c r="AI26" s="84">
        <f t="shared" ca="1" si="137"/>
        <v>0</v>
      </c>
      <c r="AJ26" s="84">
        <f t="shared" ca="1" si="137"/>
        <v>0</v>
      </c>
      <c r="AK26" s="84">
        <f t="shared" ca="1" si="137"/>
        <v>0</v>
      </c>
      <c r="AL26" s="84">
        <f t="shared" ca="1" si="137"/>
        <v>0</v>
      </c>
      <c r="AM26" s="84">
        <f t="shared" ca="1" si="137"/>
        <v>0</v>
      </c>
      <c r="AN26" s="84">
        <f t="shared" ca="1" si="137"/>
        <v>0</v>
      </c>
      <c r="AO26" s="84">
        <f t="shared" ca="1" si="137"/>
        <v>0</v>
      </c>
      <c r="AP26" s="84">
        <f t="shared" ca="1" si="137"/>
        <v>0</v>
      </c>
      <c r="AQ26" s="84">
        <f t="shared" ca="1" si="137"/>
        <v>0</v>
      </c>
      <c r="AR26" s="84">
        <f t="shared" ca="1" si="137"/>
        <v>0</v>
      </c>
      <c r="AS26" s="84">
        <f t="shared" ca="1" si="137"/>
        <v>0</v>
      </c>
      <c r="AT26" s="84">
        <f t="shared" ca="1" si="137"/>
        <v>0</v>
      </c>
      <c r="AU26" s="84">
        <f t="shared" ca="1" si="137"/>
        <v>0</v>
      </c>
      <c r="AV26" s="84">
        <f t="shared" ca="1" si="137"/>
        <v>0</v>
      </c>
      <c r="AW26" s="84">
        <f t="shared" ca="1" si="137"/>
        <v>0</v>
      </c>
      <c r="AX26" s="84">
        <f t="shared" ca="1" si="137"/>
        <v>0</v>
      </c>
      <c r="AY26" s="84">
        <f t="shared" ca="1" si="137"/>
        <v>0</v>
      </c>
      <c r="AZ26" s="84">
        <f t="shared" ca="1" si="137"/>
        <v>0</v>
      </c>
      <c r="BA26" s="84">
        <f t="shared" ca="1" si="137"/>
        <v>0</v>
      </c>
      <c r="BB26" s="84">
        <f t="shared" ca="1" si="137"/>
        <v>0</v>
      </c>
      <c r="BC26" s="84">
        <f t="shared" ca="1" si="137"/>
        <v>0</v>
      </c>
      <c r="BD26" s="18">
        <f t="shared" ca="1" si="114"/>
        <v>0</v>
      </c>
      <c r="BE26" s="156" t="e">
        <f t="shared" ca="1" si="130"/>
        <v>#DIV/0!</v>
      </c>
      <c r="BF26" s="156" t="e">
        <f t="shared" ca="1" si="115"/>
        <v>#DIV/0!</v>
      </c>
      <c r="BG26" s="13"/>
      <c r="BH26" s="18">
        <f t="shared" ca="1" si="119"/>
        <v>0</v>
      </c>
      <c r="BI26" s="156" t="e">
        <f t="shared" ca="1" si="135"/>
        <v>#DIV/0!</v>
      </c>
      <c r="BJ26" s="156" t="e">
        <f t="shared" ca="1" si="116"/>
        <v>#DIV/0!</v>
      </c>
    </row>
    <row r="27" spans="1:62" x14ac:dyDescent="0.2">
      <c r="A27" s="373"/>
      <c r="B27" s="377"/>
      <c r="C27" s="11" t="s">
        <v>30</v>
      </c>
      <c r="D27" s="84">
        <f ca="1">INDIRECT(COLUMN(A$1)&amp;"!AF25")</f>
        <v>0</v>
      </c>
      <c r="E27" s="84">
        <f ca="1">INDIRECT(COLUMN(B$1)&amp;"!AF25")</f>
        <v>0</v>
      </c>
      <c r="F27" s="84">
        <f t="shared" ref="F27:BC27" ca="1" si="138">INDIRECT(COLUMN(C$1)&amp;"!AF25")</f>
        <v>0</v>
      </c>
      <c r="G27" s="84">
        <f t="shared" ca="1" si="138"/>
        <v>0</v>
      </c>
      <c r="H27" s="84">
        <f t="shared" ca="1" si="138"/>
        <v>0</v>
      </c>
      <c r="I27" s="84">
        <f t="shared" ca="1" si="138"/>
        <v>0</v>
      </c>
      <c r="J27" s="84">
        <f t="shared" ca="1" si="138"/>
        <v>0</v>
      </c>
      <c r="K27" s="84">
        <f t="shared" ca="1" si="138"/>
        <v>0</v>
      </c>
      <c r="L27" s="84">
        <f t="shared" ca="1" si="138"/>
        <v>0</v>
      </c>
      <c r="M27" s="84">
        <f t="shared" ca="1" si="138"/>
        <v>0</v>
      </c>
      <c r="N27" s="84">
        <f t="shared" ca="1" si="138"/>
        <v>0</v>
      </c>
      <c r="O27" s="84">
        <f t="shared" ca="1" si="138"/>
        <v>0</v>
      </c>
      <c r="P27" s="84">
        <f t="shared" ca="1" si="138"/>
        <v>0</v>
      </c>
      <c r="Q27" s="84">
        <f t="shared" ca="1" si="138"/>
        <v>0</v>
      </c>
      <c r="R27" s="84">
        <f t="shared" ca="1" si="138"/>
        <v>0</v>
      </c>
      <c r="S27" s="84">
        <f t="shared" ca="1" si="138"/>
        <v>0</v>
      </c>
      <c r="T27" s="84">
        <f t="shared" ca="1" si="138"/>
        <v>0</v>
      </c>
      <c r="U27" s="84">
        <f t="shared" ca="1" si="138"/>
        <v>0</v>
      </c>
      <c r="V27" s="84">
        <f t="shared" ca="1" si="138"/>
        <v>0</v>
      </c>
      <c r="W27" s="84">
        <f t="shared" ca="1" si="138"/>
        <v>0</v>
      </c>
      <c r="X27" s="84">
        <f t="shared" ca="1" si="138"/>
        <v>0</v>
      </c>
      <c r="Y27" s="84">
        <f t="shared" ca="1" si="138"/>
        <v>0</v>
      </c>
      <c r="Z27" s="84">
        <f t="shared" ca="1" si="138"/>
        <v>0</v>
      </c>
      <c r="AA27" s="84">
        <f t="shared" ca="1" si="138"/>
        <v>0</v>
      </c>
      <c r="AB27" s="84">
        <f t="shared" ca="1" si="138"/>
        <v>0</v>
      </c>
      <c r="AC27" s="84">
        <f t="shared" ca="1" si="138"/>
        <v>0</v>
      </c>
      <c r="AD27" s="84">
        <f t="shared" ca="1" si="138"/>
        <v>0</v>
      </c>
      <c r="AE27" s="84">
        <f t="shared" ca="1" si="138"/>
        <v>0</v>
      </c>
      <c r="AF27" s="84">
        <f t="shared" ca="1" si="138"/>
        <v>0</v>
      </c>
      <c r="AG27" s="84">
        <f t="shared" ca="1" si="138"/>
        <v>0</v>
      </c>
      <c r="AH27" s="84">
        <f t="shared" ca="1" si="138"/>
        <v>0</v>
      </c>
      <c r="AI27" s="84">
        <f t="shared" ca="1" si="138"/>
        <v>0</v>
      </c>
      <c r="AJ27" s="84">
        <f t="shared" ca="1" si="138"/>
        <v>0</v>
      </c>
      <c r="AK27" s="84">
        <f t="shared" ca="1" si="138"/>
        <v>0</v>
      </c>
      <c r="AL27" s="84">
        <f t="shared" ca="1" si="138"/>
        <v>0</v>
      </c>
      <c r="AM27" s="84">
        <f t="shared" ca="1" si="138"/>
        <v>0</v>
      </c>
      <c r="AN27" s="84">
        <f t="shared" ca="1" si="138"/>
        <v>0</v>
      </c>
      <c r="AO27" s="84">
        <f t="shared" ca="1" si="138"/>
        <v>0</v>
      </c>
      <c r="AP27" s="84">
        <f t="shared" ca="1" si="138"/>
        <v>0</v>
      </c>
      <c r="AQ27" s="84">
        <f t="shared" ca="1" si="138"/>
        <v>0</v>
      </c>
      <c r="AR27" s="84">
        <f t="shared" ca="1" si="138"/>
        <v>0</v>
      </c>
      <c r="AS27" s="84">
        <f t="shared" ca="1" si="138"/>
        <v>0</v>
      </c>
      <c r="AT27" s="84">
        <f t="shared" ca="1" si="138"/>
        <v>0</v>
      </c>
      <c r="AU27" s="84">
        <f t="shared" ca="1" si="138"/>
        <v>0</v>
      </c>
      <c r="AV27" s="84">
        <f t="shared" ca="1" si="138"/>
        <v>0</v>
      </c>
      <c r="AW27" s="84">
        <f t="shared" ca="1" si="138"/>
        <v>0</v>
      </c>
      <c r="AX27" s="84">
        <f t="shared" ca="1" si="138"/>
        <v>0</v>
      </c>
      <c r="AY27" s="84">
        <f t="shared" ca="1" si="138"/>
        <v>0</v>
      </c>
      <c r="AZ27" s="84">
        <f t="shared" ca="1" si="138"/>
        <v>0</v>
      </c>
      <c r="BA27" s="84">
        <f t="shared" ca="1" si="138"/>
        <v>0</v>
      </c>
      <c r="BB27" s="84">
        <f t="shared" ca="1" si="138"/>
        <v>0</v>
      </c>
      <c r="BC27" s="84">
        <f t="shared" ca="1" si="138"/>
        <v>0</v>
      </c>
      <c r="BD27" s="18">
        <f t="shared" ca="1" si="114"/>
        <v>0</v>
      </c>
      <c r="BE27" s="156" t="e">
        <f t="shared" ca="1" si="130"/>
        <v>#DIV/0!</v>
      </c>
      <c r="BF27" s="156" t="e">
        <f t="shared" ca="1" si="115"/>
        <v>#DIV/0!</v>
      </c>
      <c r="BG27" s="13"/>
      <c r="BH27" s="18">
        <f t="shared" ca="1" si="119"/>
        <v>0</v>
      </c>
      <c r="BI27" s="156" t="e">
        <f t="shared" ca="1" si="135"/>
        <v>#DIV/0!</v>
      </c>
      <c r="BJ27" s="156" t="e">
        <f t="shared" ca="1" si="116"/>
        <v>#DIV/0!</v>
      </c>
    </row>
    <row r="28" spans="1:62" x14ac:dyDescent="0.2">
      <c r="A28" s="373"/>
      <c r="B28" s="12" t="s">
        <v>32</v>
      </c>
      <c r="C28" s="228" t="s">
        <v>33</v>
      </c>
      <c r="D28" s="84">
        <f ca="1">INDIRECT(COLUMN(A$1)&amp;"!AF26")</f>
        <v>0</v>
      </c>
      <c r="E28" s="84">
        <f ca="1">INDIRECT(COLUMN(B$1)&amp;"!AF26")</f>
        <v>0</v>
      </c>
      <c r="F28" s="84">
        <f t="shared" ref="F28:BC28" ca="1" si="139">INDIRECT(COLUMN(C$1)&amp;"!AF26")</f>
        <v>0</v>
      </c>
      <c r="G28" s="84">
        <f t="shared" ca="1" si="139"/>
        <v>0</v>
      </c>
      <c r="H28" s="84">
        <f t="shared" ca="1" si="139"/>
        <v>0</v>
      </c>
      <c r="I28" s="84">
        <f t="shared" ca="1" si="139"/>
        <v>0</v>
      </c>
      <c r="J28" s="84">
        <f t="shared" ca="1" si="139"/>
        <v>0</v>
      </c>
      <c r="K28" s="84">
        <f t="shared" ca="1" si="139"/>
        <v>0</v>
      </c>
      <c r="L28" s="84">
        <f t="shared" ca="1" si="139"/>
        <v>0</v>
      </c>
      <c r="M28" s="84">
        <f t="shared" ca="1" si="139"/>
        <v>0</v>
      </c>
      <c r="N28" s="84">
        <f t="shared" ca="1" si="139"/>
        <v>0</v>
      </c>
      <c r="O28" s="84">
        <f t="shared" ca="1" si="139"/>
        <v>0</v>
      </c>
      <c r="P28" s="84">
        <f t="shared" ca="1" si="139"/>
        <v>0</v>
      </c>
      <c r="Q28" s="84">
        <f t="shared" ca="1" si="139"/>
        <v>0</v>
      </c>
      <c r="R28" s="84">
        <f t="shared" ca="1" si="139"/>
        <v>0</v>
      </c>
      <c r="S28" s="84">
        <f t="shared" ca="1" si="139"/>
        <v>0</v>
      </c>
      <c r="T28" s="84">
        <f t="shared" ca="1" si="139"/>
        <v>0</v>
      </c>
      <c r="U28" s="84">
        <f t="shared" ca="1" si="139"/>
        <v>0</v>
      </c>
      <c r="V28" s="84">
        <f t="shared" ca="1" si="139"/>
        <v>0</v>
      </c>
      <c r="W28" s="84">
        <f t="shared" ca="1" si="139"/>
        <v>0</v>
      </c>
      <c r="X28" s="84">
        <f t="shared" ca="1" si="139"/>
        <v>0</v>
      </c>
      <c r="Y28" s="84">
        <f t="shared" ca="1" si="139"/>
        <v>0</v>
      </c>
      <c r="Z28" s="84">
        <f t="shared" ca="1" si="139"/>
        <v>0</v>
      </c>
      <c r="AA28" s="84">
        <f t="shared" ca="1" si="139"/>
        <v>0</v>
      </c>
      <c r="AB28" s="84">
        <f t="shared" ca="1" si="139"/>
        <v>0</v>
      </c>
      <c r="AC28" s="84">
        <f t="shared" ca="1" si="139"/>
        <v>0</v>
      </c>
      <c r="AD28" s="84">
        <f t="shared" ca="1" si="139"/>
        <v>0</v>
      </c>
      <c r="AE28" s="84">
        <f t="shared" ca="1" si="139"/>
        <v>0</v>
      </c>
      <c r="AF28" s="84">
        <f t="shared" ca="1" si="139"/>
        <v>0</v>
      </c>
      <c r="AG28" s="84">
        <f t="shared" ca="1" si="139"/>
        <v>0</v>
      </c>
      <c r="AH28" s="84">
        <f t="shared" ca="1" si="139"/>
        <v>0</v>
      </c>
      <c r="AI28" s="84">
        <f t="shared" ca="1" si="139"/>
        <v>0</v>
      </c>
      <c r="AJ28" s="84">
        <f t="shared" ca="1" si="139"/>
        <v>0</v>
      </c>
      <c r="AK28" s="84">
        <f t="shared" ca="1" si="139"/>
        <v>0</v>
      </c>
      <c r="AL28" s="84">
        <f t="shared" ca="1" si="139"/>
        <v>0</v>
      </c>
      <c r="AM28" s="84">
        <f t="shared" ca="1" si="139"/>
        <v>0</v>
      </c>
      <c r="AN28" s="84">
        <f t="shared" ca="1" si="139"/>
        <v>0</v>
      </c>
      <c r="AO28" s="84">
        <f t="shared" ca="1" si="139"/>
        <v>0</v>
      </c>
      <c r="AP28" s="84">
        <f t="shared" ca="1" si="139"/>
        <v>0</v>
      </c>
      <c r="AQ28" s="84">
        <f t="shared" ca="1" si="139"/>
        <v>0</v>
      </c>
      <c r="AR28" s="84">
        <f t="shared" ca="1" si="139"/>
        <v>0</v>
      </c>
      <c r="AS28" s="84">
        <f t="shared" ca="1" si="139"/>
        <v>0</v>
      </c>
      <c r="AT28" s="84">
        <f t="shared" ca="1" si="139"/>
        <v>0</v>
      </c>
      <c r="AU28" s="84">
        <f t="shared" ca="1" si="139"/>
        <v>0</v>
      </c>
      <c r="AV28" s="84">
        <f t="shared" ca="1" si="139"/>
        <v>0</v>
      </c>
      <c r="AW28" s="84">
        <f t="shared" ca="1" si="139"/>
        <v>0</v>
      </c>
      <c r="AX28" s="84">
        <f t="shared" ca="1" si="139"/>
        <v>0</v>
      </c>
      <c r="AY28" s="84">
        <f t="shared" ca="1" si="139"/>
        <v>0</v>
      </c>
      <c r="AZ28" s="84">
        <f t="shared" ca="1" si="139"/>
        <v>0</v>
      </c>
      <c r="BA28" s="84">
        <f t="shared" ca="1" si="139"/>
        <v>0</v>
      </c>
      <c r="BB28" s="84">
        <f t="shared" ca="1" si="139"/>
        <v>0</v>
      </c>
      <c r="BC28" s="84">
        <f t="shared" ca="1" si="139"/>
        <v>0</v>
      </c>
      <c r="BD28" s="18">
        <f t="shared" ca="1" si="114"/>
        <v>0</v>
      </c>
      <c r="BE28" s="156" t="e">
        <f t="shared" ca="1" si="130"/>
        <v>#DIV/0!</v>
      </c>
      <c r="BF28" s="156" t="e">
        <f t="shared" ca="1" si="115"/>
        <v>#DIV/0!</v>
      </c>
      <c r="BG28" s="13"/>
      <c r="BH28" s="18">
        <f t="shared" ca="1" si="119"/>
        <v>0</v>
      </c>
      <c r="BI28" s="156" t="e">
        <f t="shared" ca="1" si="135"/>
        <v>#DIV/0!</v>
      </c>
      <c r="BJ28" s="156" t="e">
        <f t="shared" ca="1" si="116"/>
        <v>#DIV/0!</v>
      </c>
    </row>
    <row r="29" spans="1:62" x14ac:dyDescent="0.2">
      <c r="A29" s="373"/>
      <c r="B29" s="377" t="s">
        <v>34</v>
      </c>
      <c r="C29" s="75" t="s">
        <v>35</v>
      </c>
      <c r="D29" s="84">
        <f ca="1">INDIRECT(COLUMN(A$1)&amp;"!AF27")</f>
        <v>0</v>
      </c>
      <c r="E29" s="84">
        <f ca="1">INDIRECT(COLUMN(B$1)&amp;"!AF27")</f>
        <v>0</v>
      </c>
      <c r="F29" s="84">
        <f t="shared" ref="F29:BC29" ca="1" si="140">INDIRECT(COLUMN(C$1)&amp;"!AF27")</f>
        <v>0</v>
      </c>
      <c r="G29" s="84">
        <f t="shared" ca="1" si="140"/>
        <v>0</v>
      </c>
      <c r="H29" s="84">
        <f t="shared" ca="1" si="140"/>
        <v>0</v>
      </c>
      <c r="I29" s="84">
        <f t="shared" ca="1" si="140"/>
        <v>0</v>
      </c>
      <c r="J29" s="84">
        <f t="shared" ca="1" si="140"/>
        <v>0</v>
      </c>
      <c r="K29" s="84">
        <f t="shared" ca="1" si="140"/>
        <v>0</v>
      </c>
      <c r="L29" s="84">
        <f t="shared" ca="1" si="140"/>
        <v>0</v>
      </c>
      <c r="M29" s="84">
        <f t="shared" ca="1" si="140"/>
        <v>0</v>
      </c>
      <c r="N29" s="84">
        <f t="shared" ca="1" si="140"/>
        <v>0</v>
      </c>
      <c r="O29" s="84">
        <f t="shared" ca="1" si="140"/>
        <v>0</v>
      </c>
      <c r="P29" s="84">
        <f t="shared" ca="1" si="140"/>
        <v>0</v>
      </c>
      <c r="Q29" s="84">
        <f t="shared" ca="1" si="140"/>
        <v>0</v>
      </c>
      <c r="R29" s="84">
        <f t="shared" ca="1" si="140"/>
        <v>0</v>
      </c>
      <c r="S29" s="84">
        <f t="shared" ca="1" si="140"/>
        <v>0</v>
      </c>
      <c r="T29" s="84">
        <f t="shared" ca="1" si="140"/>
        <v>0</v>
      </c>
      <c r="U29" s="84">
        <f t="shared" ca="1" si="140"/>
        <v>0</v>
      </c>
      <c r="V29" s="84">
        <f t="shared" ca="1" si="140"/>
        <v>0</v>
      </c>
      <c r="W29" s="84">
        <f t="shared" ca="1" si="140"/>
        <v>0</v>
      </c>
      <c r="X29" s="84">
        <f t="shared" ca="1" si="140"/>
        <v>0</v>
      </c>
      <c r="Y29" s="84">
        <f t="shared" ca="1" si="140"/>
        <v>0</v>
      </c>
      <c r="Z29" s="84">
        <f t="shared" ca="1" si="140"/>
        <v>0</v>
      </c>
      <c r="AA29" s="84">
        <f t="shared" ca="1" si="140"/>
        <v>0</v>
      </c>
      <c r="AB29" s="84">
        <f t="shared" ca="1" si="140"/>
        <v>0</v>
      </c>
      <c r="AC29" s="84">
        <f t="shared" ca="1" si="140"/>
        <v>0</v>
      </c>
      <c r="AD29" s="84">
        <f t="shared" ca="1" si="140"/>
        <v>0</v>
      </c>
      <c r="AE29" s="84">
        <f t="shared" ca="1" si="140"/>
        <v>0</v>
      </c>
      <c r="AF29" s="84">
        <f t="shared" ca="1" si="140"/>
        <v>0</v>
      </c>
      <c r="AG29" s="84">
        <f t="shared" ca="1" si="140"/>
        <v>0</v>
      </c>
      <c r="AH29" s="84">
        <f t="shared" ca="1" si="140"/>
        <v>0</v>
      </c>
      <c r="AI29" s="84">
        <f t="shared" ca="1" si="140"/>
        <v>0</v>
      </c>
      <c r="AJ29" s="84">
        <f t="shared" ca="1" si="140"/>
        <v>0</v>
      </c>
      <c r="AK29" s="84">
        <f t="shared" ca="1" si="140"/>
        <v>0</v>
      </c>
      <c r="AL29" s="84">
        <f t="shared" ca="1" si="140"/>
        <v>0</v>
      </c>
      <c r="AM29" s="84">
        <f t="shared" ca="1" si="140"/>
        <v>0</v>
      </c>
      <c r="AN29" s="84">
        <f t="shared" ca="1" si="140"/>
        <v>0</v>
      </c>
      <c r="AO29" s="84">
        <f t="shared" ca="1" si="140"/>
        <v>0</v>
      </c>
      <c r="AP29" s="84">
        <f t="shared" ca="1" si="140"/>
        <v>0</v>
      </c>
      <c r="AQ29" s="84">
        <f t="shared" ca="1" si="140"/>
        <v>0</v>
      </c>
      <c r="AR29" s="84">
        <f t="shared" ca="1" si="140"/>
        <v>0</v>
      </c>
      <c r="AS29" s="84">
        <f t="shared" ca="1" si="140"/>
        <v>0</v>
      </c>
      <c r="AT29" s="84">
        <f t="shared" ca="1" si="140"/>
        <v>0</v>
      </c>
      <c r="AU29" s="84">
        <f t="shared" ca="1" si="140"/>
        <v>0</v>
      </c>
      <c r="AV29" s="84">
        <f t="shared" ca="1" si="140"/>
        <v>0</v>
      </c>
      <c r="AW29" s="84">
        <f t="shared" ca="1" si="140"/>
        <v>0</v>
      </c>
      <c r="AX29" s="84">
        <f t="shared" ca="1" si="140"/>
        <v>0</v>
      </c>
      <c r="AY29" s="84">
        <f t="shared" ca="1" si="140"/>
        <v>0</v>
      </c>
      <c r="AZ29" s="84">
        <f t="shared" ca="1" si="140"/>
        <v>0</v>
      </c>
      <c r="BA29" s="84">
        <f t="shared" ca="1" si="140"/>
        <v>0</v>
      </c>
      <c r="BB29" s="84">
        <f t="shared" ca="1" si="140"/>
        <v>0</v>
      </c>
      <c r="BC29" s="84">
        <f t="shared" ca="1" si="140"/>
        <v>0</v>
      </c>
      <c r="BD29" s="18">
        <f t="shared" ca="1" si="114"/>
        <v>0</v>
      </c>
      <c r="BE29" s="156" t="e">
        <f t="shared" ca="1" si="130"/>
        <v>#DIV/0!</v>
      </c>
      <c r="BF29" s="156" t="e">
        <f t="shared" ca="1" si="115"/>
        <v>#DIV/0!</v>
      </c>
      <c r="BG29" s="13"/>
      <c r="BH29" s="18">
        <f t="shared" ca="1" si="119"/>
        <v>0</v>
      </c>
      <c r="BI29" s="156" t="e">
        <f t="shared" ca="1" si="135"/>
        <v>#DIV/0!</v>
      </c>
      <c r="BJ29" s="156" t="e">
        <f t="shared" ca="1" si="116"/>
        <v>#DIV/0!</v>
      </c>
    </row>
    <row r="30" spans="1:62" x14ac:dyDescent="0.2">
      <c r="A30" s="373"/>
      <c r="B30" s="376"/>
      <c r="C30" s="10" t="s">
        <v>36</v>
      </c>
      <c r="D30" s="84">
        <f ca="1">INDIRECT(COLUMN(A$1)&amp;"!AF28")</f>
        <v>0</v>
      </c>
      <c r="E30" s="84">
        <f ca="1">INDIRECT(COLUMN(B$1)&amp;"!AF28")</f>
        <v>0</v>
      </c>
      <c r="F30" s="84">
        <f t="shared" ref="F30:BC30" ca="1" si="141">INDIRECT(COLUMN(C$1)&amp;"!AF28")</f>
        <v>0</v>
      </c>
      <c r="G30" s="84">
        <f t="shared" ca="1" si="141"/>
        <v>0</v>
      </c>
      <c r="H30" s="84">
        <f t="shared" ca="1" si="141"/>
        <v>0</v>
      </c>
      <c r="I30" s="84">
        <f t="shared" ca="1" si="141"/>
        <v>0</v>
      </c>
      <c r="J30" s="84">
        <f t="shared" ca="1" si="141"/>
        <v>0</v>
      </c>
      <c r="K30" s="84">
        <f t="shared" ca="1" si="141"/>
        <v>0</v>
      </c>
      <c r="L30" s="84">
        <f t="shared" ca="1" si="141"/>
        <v>0</v>
      </c>
      <c r="M30" s="84">
        <f t="shared" ca="1" si="141"/>
        <v>0</v>
      </c>
      <c r="N30" s="84">
        <f t="shared" ca="1" si="141"/>
        <v>0</v>
      </c>
      <c r="O30" s="84">
        <f t="shared" ca="1" si="141"/>
        <v>0</v>
      </c>
      <c r="P30" s="84">
        <f t="shared" ca="1" si="141"/>
        <v>0</v>
      </c>
      <c r="Q30" s="84">
        <f t="shared" ca="1" si="141"/>
        <v>0</v>
      </c>
      <c r="R30" s="84">
        <f t="shared" ca="1" si="141"/>
        <v>0</v>
      </c>
      <c r="S30" s="84">
        <f t="shared" ca="1" si="141"/>
        <v>0</v>
      </c>
      <c r="T30" s="84">
        <f t="shared" ca="1" si="141"/>
        <v>0</v>
      </c>
      <c r="U30" s="84">
        <f t="shared" ca="1" si="141"/>
        <v>0</v>
      </c>
      <c r="V30" s="84">
        <f t="shared" ca="1" si="141"/>
        <v>0</v>
      </c>
      <c r="W30" s="84">
        <f t="shared" ca="1" si="141"/>
        <v>0</v>
      </c>
      <c r="X30" s="84">
        <f t="shared" ca="1" si="141"/>
        <v>0</v>
      </c>
      <c r="Y30" s="84">
        <f t="shared" ca="1" si="141"/>
        <v>0</v>
      </c>
      <c r="Z30" s="84">
        <f t="shared" ca="1" si="141"/>
        <v>0</v>
      </c>
      <c r="AA30" s="84">
        <f t="shared" ca="1" si="141"/>
        <v>0</v>
      </c>
      <c r="AB30" s="84">
        <f t="shared" ca="1" si="141"/>
        <v>0</v>
      </c>
      <c r="AC30" s="84">
        <f t="shared" ca="1" si="141"/>
        <v>0</v>
      </c>
      <c r="AD30" s="84">
        <f t="shared" ca="1" si="141"/>
        <v>0</v>
      </c>
      <c r="AE30" s="84">
        <f t="shared" ca="1" si="141"/>
        <v>0</v>
      </c>
      <c r="AF30" s="84">
        <f t="shared" ca="1" si="141"/>
        <v>0</v>
      </c>
      <c r="AG30" s="84">
        <f t="shared" ca="1" si="141"/>
        <v>0</v>
      </c>
      <c r="AH30" s="84">
        <f t="shared" ca="1" si="141"/>
        <v>0</v>
      </c>
      <c r="AI30" s="84">
        <f t="shared" ca="1" si="141"/>
        <v>0</v>
      </c>
      <c r="AJ30" s="84">
        <f t="shared" ca="1" si="141"/>
        <v>0</v>
      </c>
      <c r="AK30" s="84">
        <f t="shared" ca="1" si="141"/>
        <v>0</v>
      </c>
      <c r="AL30" s="84">
        <f t="shared" ca="1" si="141"/>
        <v>0</v>
      </c>
      <c r="AM30" s="84">
        <f t="shared" ca="1" si="141"/>
        <v>0</v>
      </c>
      <c r="AN30" s="84">
        <f t="shared" ca="1" si="141"/>
        <v>0</v>
      </c>
      <c r="AO30" s="84">
        <f t="shared" ca="1" si="141"/>
        <v>0</v>
      </c>
      <c r="AP30" s="84">
        <f t="shared" ca="1" si="141"/>
        <v>0</v>
      </c>
      <c r="AQ30" s="84">
        <f t="shared" ca="1" si="141"/>
        <v>0</v>
      </c>
      <c r="AR30" s="84">
        <f t="shared" ca="1" si="141"/>
        <v>0</v>
      </c>
      <c r="AS30" s="84">
        <f t="shared" ca="1" si="141"/>
        <v>0</v>
      </c>
      <c r="AT30" s="84">
        <f t="shared" ca="1" si="141"/>
        <v>0</v>
      </c>
      <c r="AU30" s="84">
        <f t="shared" ca="1" si="141"/>
        <v>0</v>
      </c>
      <c r="AV30" s="84">
        <f t="shared" ca="1" si="141"/>
        <v>0</v>
      </c>
      <c r="AW30" s="84">
        <f t="shared" ca="1" si="141"/>
        <v>0</v>
      </c>
      <c r="AX30" s="84">
        <f t="shared" ca="1" si="141"/>
        <v>0</v>
      </c>
      <c r="AY30" s="84">
        <f t="shared" ca="1" si="141"/>
        <v>0</v>
      </c>
      <c r="AZ30" s="84">
        <f t="shared" ca="1" si="141"/>
        <v>0</v>
      </c>
      <c r="BA30" s="84">
        <f t="shared" ca="1" si="141"/>
        <v>0</v>
      </c>
      <c r="BB30" s="84">
        <f t="shared" ca="1" si="141"/>
        <v>0</v>
      </c>
      <c r="BC30" s="84">
        <f t="shared" ca="1" si="141"/>
        <v>0</v>
      </c>
      <c r="BD30" s="18">
        <f t="shared" ca="1" si="114"/>
        <v>0</v>
      </c>
      <c r="BE30" s="156" t="e">
        <f t="shared" ca="1" si="130"/>
        <v>#DIV/0!</v>
      </c>
      <c r="BF30" s="156" t="e">
        <f t="shared" ca="1" si="115"/>
        <v>#DIV/0!</v>
      </c>
      <c r="BG30" s="13"/>
      <c r="BH30" s="18">
        <f t="shared" ca="1" si="119"/>
        <v>0</v>
      </c>
      <c r="BI30" s="156" t="e">
        <f t="shared" ca="1" si="135"/>
        <v>#DIV/0!</v>
      </c>
      <c r="BJ30" s="156" t="e">
        <f t="shared" ca="1" si="116"/>
        <v>#DIV/0!</v>
      </c>
    </row>
    <row r="31" spans="1:62" x14ac:dyDescent="0.2">
      <c r="A31" s="373"/>
      <c r="B31" s="12" t="s">
        <v>37</v>
      </c>
      <c r="C31" s="228" t="s">
        <v>38</v>
      </c>
      <c r="D31" s="84">
        <f ca="1">INDIRECT(COLUMN(A$1)&amp;"!AF29")</f>
        <v>0</v>
      </c>
      <c r="E31" s="84">
        <f ca="1">INDIRECT(COLUMN(B$1)&amp;"!AF29")</f>
        <v>0</v>
      </c>
      <c r="F31" s="84">
        <f t="shared" ref="F31:BC31" ca="1" si="142">INDIRECT(COLUMN(C$1)&amp;"!AF29")</f>
        <v>0</v>
      </c>
      <c r="G31" s="84">
        <f t="shared" ca="1" si="142"/>
        <v>0</v>
      </c>
      <c r="H31" s="84">
        <f t="shared" ca="1" si="142"/>
        <v>0</v>
      </c>
      <c r="I31" s="84">
        <f t="shared" ca="1" si="142"/>
        <v>0</v>
      </c>
      <c r="J31" s="84">
        <f t="shared" ca="1" si="142"/>
        <v>0</v>
      </c>
      <c r="K31" s="84">
        <f t="shared" ca="1" si="142"/>
        <v>0</v>
      </c>
      <c r="L31" s="84">
        <f t="shared" ca="1" si="142"/>
        <v>0</v>
      </c>
      <c r="M31" s="84">
        <f t="shared" ca="1" si="142"/>
        <v>0</v>
      </c>
      <c r="N31" s="84">
        <f t="shared" ca="1" si="142"/>
        <v>0</v>
      </c>
      <c r="O31" s="84">
        <f t="shared" ca="1" si="142"/>
        <v>0</v>
      </c>
      <c r="P31" s="84">
        <f t="shared" ca="1" si="142"/>
        <v>0</v>
      </c>
      <c r="Q31" s="84">
        <f t="shared" ca="1" si="142"/>
        <v>0</v>
      </c>
      <c r="R31" s="84">
        <f t="shared" ca="1" si="142"/>
        <v>0</v>
      </c>
      <c r="S31" s="84">
        <f t="shared" ca="1" si="142"/>
        <v>0</v>
      </c>
      <c r="T31" s="84">
        <f t="shared" ca="1" si="142"/>
        <v>0</v>
      </c>
      <c r="U31" s="84">
        <f t="shared" ca="1" si="142"/>
        <v>0</v>
      </c>
      <c r="V31" s="84">
        <f t="shared" ca="1" si="142"/>
        <v>0</v>
      </c>
      <c r="W31" s="84">
        <f t="shared" ca="1" si="142"/>
        <v>0</v>
      </c>
      <c r="X31" s="84">
        <f t="shared" ca="1" si="142"/>
        <v>0</v>
      </c>
      <c r="Y31" s="84">
        <f t="shared" ca="1" si="142"/>
        <v>0</v>
      </c>
      <c r="Z31" s="84">
        <f t="shared" ca="1" si="142"/>
        <v>0</v>
      </c>
      <c r="AA31" s="84">
        <f t="shared" ca="1" si="142"/>
        <v>0</v>
      </c>
      <c r="AB31" s="84">
        <f t="shared" ca="1" si="142"/>
        <v>0</v>
      </c>
      <c r="AC31" s="84">
        <f t="shared" ca="1" si="142"/>
        <v>0</v>
      </c>
      <c r="AD31" s="84">
        <f t="shared" ca="1" si="142"/>
        <v>0</v>
      </c>
      <c r="AE31" s="84">
        <f t="shared" ca="1" si="142"/>
        <v>0</v>
      </c>
      <c r="AF31" s="84">
        <f t="shared" ca="1" si="142"/>
        <v>0</v>
      </c>
      <c r="AG31" s="84">
        <f t="shared" ca="1" si="142"/>
        <v>0</v>
      </c>
      <c r="AH31" s="84">
        <f t="shared" ca="1" si="142"/>
        <v>0</v>
      </c>
      <c r="AI31" s="84">
        <f t="shared" ca="1" si="142"/>
        <v>0</v>
      </c>
      <c r="AJ31" s="84">
        <f t="shared" ca="1" si="142"/>
        <v>0</v>
      </c>
      <c r="AK31" s="84">
        <f t="shared" ca="1" si="142"/>
        <v>0</v>
      </c>
      <c r="AL31" s="84">
        <f t="shared" ca="1" si="142"/>
        <v>0</v>
      </c>
      <c r="AM31" s="84">
        <f t="shared" ca="1" si="142"/>
        <v>0</v>
      </c>
      <c r="AN31" s="84">
        <f t="shared" ca="1" si="142"/>
        <v>0</v>
      </c>
      <c r="AO31" s="84">
        <f t="shared" ca="1" si="142"/>
        <v>0</v>
      </c>
      <c r="AP31" s="84">
        <f t="shared" ca="1" si="142"/>
        <v>0</v>
      </c>
      <c r="AQ31" s="84">
        <f t="shared" ca="1" si="142"/>
        <v>0</v>
      </c>
      <c r="AR31" s="84">
        <f t="shared" ca="1" si="142"/>
        <v>0</v>
      </c>
      <c r="AS31" s="84">
        <f t="shared" ca="1" si="142"/>
        <v>0</v>
      </c>
      <c r="AT31" s="84">
        <f t="shared" ca="1" si="142"/>
        <v>0</v>
      </c>
      <c r="AU31" s="84">
        <f t="shared" ca="1" si="142"/>
        <v>0</v>
      </c>
      <c r="AV31" s="84">
        <f t="shared" ca="1" si="142"/>
        <v>0</v>
      </c>
      <c r="AW31" s="84">
        <f t="shared" ca="1" si="142"/>
        <v>0</v>
      </c>
      <c r="AX31" s="84">
        <f t="shared" ca="1" si="142"/>
        <v>0</v>
      </c>
      <c r="AY31" s="84">
        <f t="shared" ca="1" si="142"/>
        <v>0</v>
      </c>
      <c r="AZ31" s="84">
        <f t="shared" ca="1" si="142"/>
        <v>0</v>
      </c>
      <c r="BA31" s="84">
        <f t="shared" ca="1" si="142"/>
        <v>0</v>
      </c>
      <c r="BB31" s="84">
        <f t="shared" ca="1" si="142"/>
        <v>0</v>
      </c>
      <c r="BC31" s="84">
        <f t="shared" ca="1" si="142"/>
        <v>0</v>
      </c>
      <c r="BD31" s="18">
        <f t="shared" ca="1" si="114"/>
        <v>0</v>
      </c>
      <c r="BE31" s="156" t="e">
        <f t="shared" ca="1" si="130"/>
        <v>#DIV/0!</v>
      </c>
      <c r="BF31" s="156" t="e">
        <f t="shared" ca="1" si="115"/>
        <v>#DIV/0!</v>
      </c>
      <c r="BG31" s="13"/>
      <c r="BH31" s="18">
        <f t="shared" ca="1" si="119"/>
        <v>0</v>
      </c>
      <c r="BI31" s="156" t="e">
        <f t="shared" ca="1" si="135"/>
        <v>#DIV/0!</v>
      </c>
      <c r="BJ31" s="156" t="e">
        <f t="shared" ca="1" si="116"/>
        <v>#DIV/0!</v>
      </c>
    </row>
    <row r="32" spans="1:62" x14ac:dyDescent="0.2">
      <c r="A32" s="374"/>
      <c r="B32" s="364" t="s">
        <v>40</v>
      </c>
      <c r="C32" s="365"/>
      <c r="D32" s="23">
        <f t="shared" ref="D32:E32" ca="1" si="143">SUM(D20:D31)</f>
        <v>0</v>
      </c>
      <c r="E32" s="23">
        <f t="shared" ca="1" si="143"/>
        <v>0</v>
      </c>
      <c r="F32" s="23">
        <f t="shared" ref="F32:BC32" ca="1" si="144">SUM(F20:F31)</f>
        <v>0</v>
      </c>
      <c r="G32" s="23">
        <f t="shared" ca="1" si="144"/>
        <v>0</v>
      </c>
      <c r="H32" s="23">
        <f t="shared" ca="1" si="144"/>
        <v>0</v>
      </c>
      <c r="I32" s="23">
        <f t="shared" ca="1" si="144"/>
        <v>0</v>
      </c>
      <c r="J32" s="23">
        <f t="shared" ca="1" si="144"/>
        <v>0</v>
      </c>
      <c r="K32" s="23">
        <f t="shared" ca="1" si="144"/>
        <v>0</v>
      </c>
      <c r="L32" s="23">
        <f t="shared" ca="1" si="144"/>
        <v>0</v>
      </c>
      <c r="M32" s="23">
        <f t="shared" ca="1" si="144"/>
        <v>0</v>
      </c>
      <c r="N32" s="23">
        <f t="shared" ca="1" si="144"/>
        <v>0</v>
      </c>
      <c r="O32" s="23">
        <f t="shared" ca="1" si="144"/>
        <v>0</v>
      </c>
      <c r="P32" s="23">
        <f t="shared" ca="1" si="144"/>
        <v>0</v>
      </c>
      <c r="Q32" s="23">
        <f t="shared" ca="1" si="144"/>
        <v>0</v>
      </c>
      <c r="R32" s="23">
        <f t="shared" ca="1" si="144"/>
        <v>0</v>
      </c>
      <c r="S32" s="23">
        <f t="shared" ca="1" si="144"/>
        <v>0</v>
      </c>
      <c r="T32" s="23">
        <f t="shared" ca="1" si="144"/>
        <v>0</v>
      </c>
      <c r="U32" s="23">
        <f t="shared" ca="1" si="144"/>
        <v>0</v>
      </c>
      <c r="V32" s="23">
        <f t="shared" ca="1" si="144"/>
        <v>0</v>
      </c>
      <c r="W32" s="23">
        <f t="shared" ca="1" si="144"/>
        <v>0</v>
      </c>
      <c r="X32" s="23">
        <f t="shared" ca="1" si="144"/>
        <v>0</v>
      </c>
      <c r="Y32" s="23">
        <f t="shared" ca="1" si="144"/>
        <v>0</v>
      </c>
      <c r="Z32" s="23">
        <f t="shared" ca="1" si="144"/>
        <v>0</v>
      </c>
      <c r="AA32" s="23">
        <f t="shared" ca="1" si="144"/>
        <v>0</v>
      </c>
      <c r="AB32" s="23">
        <f t="shared" ca="1" si="144"/>
        <v>0</v>
      </c>
      <c r="AC32" s="23">
        <f t="shared" ca="1" si="144"/>
        <v>0</v>
      </c>
      <c r="AD32" s="23">
        <f t="shared" ca="1" si="144"/>
        <v>0</v>
      </c>
      <c r="AE32" s="23">
        <f t="shared" ca="1" si="144"/>
        <v>0</v>
      </c>
      <c r="AF32" s="23">
        <f t="shared" ca="1" si="144"/>
        <v>0</v>
      </c>
      <c r="AG32" s="23">
        <f t="shared" ca="1" si="144"/>
        <v>0</v>
      </c>
      <c r="AH32" s="23">
        <f t="shared" ca="1" si="144"/>
        <v>0</v>
      </c>
      <c r="AI32" s="23">
        <f t="shared" ca="1" si="144"/>
        <v>0</v>
      </c>
      <c r="AJ32" s="23">
        <f t="shared" ca="1" si="144"/>
        <v>0</v>
      </c>
      <c r="AK32" s="23">
        <f t="shared" ca="1" si="144"/>
        <v>0</v>
      </c>
      <c r="AL32" s="23">
        <f t="shared" ca="1" si="144"/>
        <v>0</v>
      </c>
      <c r="AM32" s="23">
        <f t="shared" ca="1" si="144"/>
        <v>0</v>
      </c>
      <c r="AN32" s="23">
        <f t="shared" ca="1" si="144"/>
        <v>0</v>
      </c>
      <c r="AO32" s="23">
        <f t="shared" ca="1" si="144"/>
        <v>0</v>
      </c>
      <c r="AP32" s="23">
        <f t="shared" ca="1" si="144"/>
        <v>0</v>
      </c>
      <c r="AQ32" s="23">
        <f t="shared" ca="1" si="144"/>
        <v>0</v>
      </c>
      <c r="AR32" s="23">
        <f t="shared" ca="1" si="144"/>
        <v>0</v>
      </c>
      <c r="AS32" s="23">
        <f t="shared" ca="1" si="144"/>
        <v>0</v>
      </c>
      <c r="AT32" s="23">
        <f t="shared" ca="1" si="144"/>
        <v>0</v>
      </c>
      <c r="AU32" s="23">
        <f t="shared" ca="1" si="144"/>
        <v>0</v>
      </c>
      <c r="AV32" s="23">
        <f t="shared" ca="1" si="144"/>
        <v>0</v>
      </c>
      <c r="AW32" s="23">
        <f t="shared" ca="1" si="144"/>
        <v>0</v>
      </c>
      <c r="AX32" s="23">
        <f t="shared" ca="1" si="144"/>
        <v>0</v>
      </c>
      <c r="AY32" s="23">
        <f t="shared" ca="1" si="144"/>
        <v>0</v>
      </c>
      <c r="AZ32" s="23">
        <f t="shared" ca="1" si="144"/>
        <v>0</v>
      </c>
      <c r="BA32" s="23">
        <f t="shared" ca="1" si="144"/>
        <v>0</v>
      </c>
      <c r="BB32" s="23">
        <f t="shared" ca="1" si="144"/>
        <v>0</v>
      </c>
      <c r="BC32" s="23">
        <f t="shared" ca="1" si="144"/>
        <v>0</v>
      </c>
      <c r="BD32" s="19">
        <f t="shared" ca="1" si="114"/>
        <v>0</v>
      </c>
      <c r="BE32" s="151" t="e">
        <f ca="1">SUM(BE20:BE31)</f>
        <v>#DIV/0!</v>
      </c>
      <c r="BF32" s="151" t="e">
        <f t="shared" ca="1" si="115"/>
        <v>#DIV/0!</v>
      </c>
      <c r="BG32" s="13"/>
      <c r="BH32" s="19">
        <f t="shared" ca="1" si="119"/>
        <v>0</v>
      </c>
      <c r="BI32" s="151" t="e">
        <f ca="1">SUM(BI20:BI31)</f>
        <v>#DIV/0!</v>
      </c>
      <c r="BJ32" s="151" t="e">
        <f t="shared" ca="1" si="116"/>
        <v>#DIV/0!</v>
      </c>
    </row>
    <row r="33" spans="1:62" x14ac:dyDescent="0.2">
      <c r="A33" s="366" t="s">
        <v>47</v>
      </c>
      <c r="B33" s="369" t="s">
        <v>42</v>
      </c>
      <c r="C33" s="369"/>
      <c r="D33" s="83">
        <f ca="1">INDIRECT(COLUMN(A$1)&amp;"!AF31")</f>
        <v>0</v>
      </c>
      <c r="E33" s="83">
        <f ca="1">INDIRECT(COLUMN(B$1)&amp;"!AF31")</f>
        <v>0</v>
      </c>
      <c r="F33" s="83">
        <f t="shared" ref="F33:BC33" ca="1" si="145">INDIRECT(COLUMN(C$1)&amp;"!AF31")</f>
        <v>0</v>
      </c>
      <c r="G33" s="83">
        <f t="shared" ca="1" si="145"/>
        <v>0</v>
      </c>
      <c r="H33" s="83">
        <f t="shared" ca="1" si="145"/>
        <v>0</v>
      </c>
      <c r="I33" s="83">
        <f t="shared" ca="1" si="145"/>
        <v>0</v>
      </c>
      <c r="J33" s="83">
        <f t="shared" ca="1" si="145"/>
        <v>0</v>
      </c>
      <c r="K33" s="83">
        <f t="shared" ca="1" si="145"/>
        <v>0</v>
      </c>
      <c r="L33" s="83">
        <f t="shared" ca="1" si="145"/>
        <v>0</v>
      </c>
      <c r="M33" s="83">
        <f t="shared" ca="1" si="145"/>
        <v>0</v>
      </c>
      <c r="N33" s="83">
        <f t="shared" ca="1" si="145"/>
        <v>0</v>
      </c>
      <c r="O33" s="83">
        <f t="shared" ca="1" si="145"/>
        <v>0</v>
      </c>
      <c r="P33" s="83">
        <f t="shared" ca="1" si="145"/>
        <v>0</v>
      </c>
      <c r="Q33" s="83">
        <f t="shared" ca="1" si="145"/>
        <v>0</v>
      </c>
      <c r="R33" s="83">
        <f t="shared" ca="1" si="145"/>
        <v>0</v>
      </c>
      <c r="S33" s="83">
        <f t="shared" ca="1" si="145"/>
        <v>0</v>
      </c>
      <c r="T33" s="83">
        <f t="shared" ca="1" si="145"/>
        <v>0</v>
      </c>
      <c r="U33" s="83">
        <f t="shared" ca="1" si="145"/>
        <v>0</v>
      </c>
      <c r="V33" s="83">
        <f t="shared" ca="1" si="145"/>
        <v>0</v>
      </c>
      <c r="W33" s="83">
        <f t="shared" ca="1" si="145"/>
        <v>0</v>
      </c>
      <c r="X33" s="83">
        <f t="shared" ca="1" si="145"/>
        <v>0</v>
      </c>
      <c r="Y33" s="83">
        <f t="shared" ca="1" si="145"/>
        <v>0</v>
      </c>
      <c r="Z33" s="83">
        <f t="shared" ca="1" si="145"/>
        <v>0</v>
      </c>
      <c r="AA33" s="83">
        <f t="shared" ca="1" si="145"/>
        <v>0</v>
      </c>
      <c r="AB33" s="83">
        <f t="shared" ca="1" si="145"/>
        <v>0</v>
      </c>
      <c r="AC33" s="83">
        <f t="shared" ca="1" si="145"/>
        <v>0</v>
      </c>
      <c r="AD33" s="83">
        <f t="shared" ca="1" si="145"/>
        <v>0</v>
      </c>
      <c r="AE33" s="83">
        <f t="shared" ca="1" si="145"/>
        <v>0</v>
      </c>
      <c r="AF33" s="83">
        <f t="shared" ca="1" si="145"/>
        <v>0</v>
      </c>
      <c r="AG33" s="83">
        <f t="shared" ca="1" si="145"/>
        <v>0</v>
      </c>
      <c r="AH33" s="83">
        <f t="shared" ca="1" si="145"/>
        <v>0</v>
      </c>
      <c r="AI33" s="83">
        <f t="shared" ca="1" si="145"/>
        <v>0</v>
      </c>
      <c r="AJ33" s="83">
        <f t="shared" ca="1" si="145"/>
        <v>0</v>
      </c>
      <c r="AK33" s="83">
        <f t="shared" ca="1" si="145"/>
        <v>0</v>
      </c>
      <c r="AL33" s="83">
        <f t="shared" ca="1" si="145"/>
        <v>0</v>
      </c>
      <c r="AM33" s="83">
        <f t="shared" ca="1" si="145"/>
        <v>0</v>
      </c>
      <c r="AN33" s="83">
        <f t="shared" ca="1" si="145"/>
        <v>0</v>
      </c>
      <c r="AO33" s="83">
        <f t="shared" ca="1" si="145"/>
        <v>0</v>
      </c>
      <c r="AP33" s="83">
        <f t="shared" ca="1" si="145"/>
        <v>0</v>
      </c>
      <c r="AQ33" s="83">
        <f t="shared" ca="1" si="145"/>
        <v>0</v>
      </c>
      <c r="AR33" s="83">
        <f t="shared" ca="1" si="145"/>
        <v>0</v>
      </c>
      <c r="AS33" s="83">
        <f t="shared" ca="1" si="145"/>
        <v>0</v>
      </c>
      <c r="AT33" s="83">
        <f t="shared" ca="1" si="145"/>
        <v>0</v>
      </c>
      <c r="AU33" s="83">
        <f t="shared" ca="1" si="145"/>
        <v>0</v>
      </c>
      <c r="AV33" s="83">
        <f t="shared" ca="1" si="145"/>
        <v>0</v>
      </c>
      <c r="AW33" s="83">
        <f t="shared" ca="1" si="145"/>
        <v>0</v>
      </c>
      <c r="AX33" s="83">
        <f t="shared" ca="1" si="145"/>
        <v>0</v>
      </c>
      <c r="AY33" s="83">
        <f t="shared" ca="1" si="145"/>
        <v>0</v>
      </c>
      <c r="AZ33" s="83">
        <f t="shared" ca="1" si="145"/>
        <v>0</v>
      </c>
      <c r="BA33" s="83">
        <f t="shared" ca="1" si="145"/>
        <v>0</v>
      </c>
      <c r="BB33" s="83">
        <f t="shared" ca="1" si="145"/>
        <v>0</v>
      </c>
      <c r="BC33" s="83">
        <f t="shared" ca="1" si="145"/>
        <v>0</v>
      </c>
      <c r="BD33" s="18">
        <f ca="1">SUM(D33:BC33)</f>
        <v>0</v>
      </c>
      <c r="BE33" s="156" t="e">
        <f ca="1">BD33/$BD$39</f>
        <v>#DIV/0!</v>
      </c>
      <c r="BF33" s="157" t="e">
        <f ca="1">BD33/$BD$44</f>
        <v>#DIV/0!</v>
      </c>
      <c r="BG33" s="13"/>
      <c r="BH33" s="18">
        <f ca="1">SUM(OFFSET(D33,0,$BO$6,1,$BO$7))</f>
        <v>0</v>
      </c>
      <c r="BI33" s="156" t="e">
        <f t="shared" ref="BI33:BI38" ca="1" si="146">BH33/$BD$39</f>
        <v>#DIV/0!</v>
      </c>
      <c r="BJ33" s="157" t="e">
        <f t="shared" ca="1" si="116"/>
        <v>#DIV/0!</v>
      </c>
    </row>
    <row r="34" spans="1:62" x14ac:dyDescent="0.2">
      <c r="A34" s="367"/>
      <c r="B34" s="369" t="s">
        <v>65</v>
      </c>
      <c r="C34" s="369"/>
      <c r="D34" s="83">
        <f ca="1">INDIRECT(COLUMN(A$1)&amp;"!AF32")</f>
        <v>0</v>
      </c>
      <c r="E34" s="83">
        <f ca="1">INDIRECT(COLUMN(B$1)&amp;"!AF32")</f>
        <v>0</v>
      </c>
      <c r="F34" s="83">
        <f t="shared" ref="F34:BC34" ca="1" si="147">INDIRECT(COLUMN(C$1)&amp;"!AF32")</f>
        <v>0</v>
      </c>
      <c r="G34" s="83">
        <f t="shared" ca="1" si="147"/>
        <v>0</v>
      </c>
      <c r="H34" s="83">
        <f t="shared" ca="1" si="147"/>
        <v>0</v>
      </c>
      <c r="I34" s="83">
        <f t="shared" ca="1" si="147"/>
        <v>0</v>
      </c>
      <c r="J34" s="83">
        <f t="shared" ca="1" si="147"/>
        <v>0</v>
      </c>
      <c r="K34" s="83">
        <f t="shared" ca="1" si="147"/>
        <v>0</v>
      </c>
      <c r="L34" s="83">
        <f t="shared" ca="1" si="147"/>
        <v>0</v>
      </c>
      <c r="M34" s="83">
        <f t="shared" ca="1" si="147"/>
        <v>0</v>
      </c>
      <c r="N34" s="83">
        <f t="shared" ca="1" si="147"/>
        <v>0</v>
      </c>
      <c r="O34" s="83">
        <f t="shared" ca="1" si="147"/>
        <v>0</v>
      </c>
      <c r="P34" s="83">
        <f t="shared" ca="1" si="147"/>
        <v>0</v>
      </c>
      <c r="Q34" s="83">
        <f t="shared" ca="1" si="147"/>
        <v>0</v>
      </c>
      <c r="R34" s="83">
        <f t="shared" ca="1" si="147"/>
        <v>0</v>
      </c>
      <c r="S34" s="83">
        <f t="shared" ca="1" si="147"/>
        <v>0</v>
      </c>
      <c r="T34" s="83">
        <f t="shared" ca="1" si="147"/>
        <v>0</v>
      </c>
      <c r="U34" s="83">
        <f t="shared" ca="1" si="147"/>
        <v>0</v>
      </c>
      <c r="V34" s="83">
        <f t="shared" ca="1" si="147"/>
        <v>0</v>
      </c>
      <c r="W34" s="83">
        <f t="shared" ca="1" si="147"/>
        <v>0</v>
      </c>
      <c r="X34" s="83">
        <f t="shared" ca="1" si="147"/>
        <v>0</v>
      </c>
      <c r="Y34" s="83">
        <f t="shared" ca="1" si="147"/>
        <v>0</v>
      </c>
      <c r="Z34" s="83">
        <f t="shared" ca="1" si="147"/>
        <v>0</v>
      </c>
      <c r="AA34" s="83">
        <f t="shared" ca="1" si="147"/>
        <v>0</v>
      </c>
      <c r="AB34" s="83">
        <f t="shared" ca="1" si="147"/>
        <v>0</v>
      </c>
      <c r="AC34" s="83">
        <f t="shared" ca="1" si="147"/>
        <v>0</v>
      </c>
      <c r="AD34" s="83">
        <f t="shared" ca="1" si="147"/>
        <v>0</v>
      </c>
      <c r="AE34" s="83">
        <f t="shared" ca="1" si="147"/>
        <v>0</v>
      </c>
      <c r="AF34" s="83">
        <f t="shared" ca="1" si="147"/>
        <v>0</v>
      </c>
      <c r="AG34" s="83">
        <f t="shared" ca="1" si="147"/>
        <v>0</v>
      </c>
      <c r="AH34" s="83">
        <f t="shared" ca="1" si="147"/>
        <v>0</v>
      </c>
      <c r="AI34" s="83">
        <f t="shared" ca="1" si="147"/>
        <v>0</v>
      </c>
      <c r="AJ34" s="83">
        <f t="shared" ca="1" si="147"/>
        <v>0</v>
      </c>
      <c r="AK34" s="83">
        <f t="shared" ca="1" si="147"/>
        <v>0</v>
      </c>
      <c r="AL34" s="83">
        <f t="shared" ca="1" si="147"/>
        <v>0</v>
      </c>
      <c r="AM34" s="83">
        <f t="shared" ca="1" si="147"/>
        <v>0</v>
      </c>
      <c r="AN34" s="83">
        <f t="shared" ca="1" si="147"/>
        <v>0</v>
      </c>
      <c r="AO34" s="83">
        <f t="shared" ca="1" si="147"/>
        <v>0</v>
      </c>
      <c r="AP34" s="83">
        <f t="shared" ca="1" si="147"/>
        <v>0</v>
      </c>
      <c r="AQ34" s="83">
        <f t="shared" ca="1" si="147"/>
        <v>0</v>
      </c>
      <c r="AR34" s="83">
        <f t="shared" ca="1" si="147"/>
        <v>0</v>
      </c>
      <c r="AS34" s="83">
        <f t="shared" ca="1" si="147"/>
        <v>0</v>
      </c>
      <c r="AT34" s="83">
        <f t="shared" ca="1" si="147"/>
        <v>0</v>
      </c>
      <c r="AU34" s="83">
        <f t="shared" ca="1" si="147"/>
        <v>0</v>
      </c>
      <c r="AV34" s="83">
        <f t="shared" ca="1" si="147"/>
        <v>0</v>
      </c>
      <c r="AW34" s="83">
        <f t="shared" ca="1" si="147"/>
        <v>0</v>
      </c>
      <c r="AX34" s="83">
        <f t="shared" ca="1" si="147"/>
        <v>0</v>
      </c>
      <c r="AY34" s="83">
        <f t="shared" ca="1" si="147"/>
        <v>0</v>
      </c>
      <c r="AZ34" s="83">
        <f t="shared" ca="1" si="147"/>
        <v>0</v>
      </c>
      <c r="BA34" s="83">
        <f t="shared" ca="1" si="147"/>
        <v>0</v>
      </c>
      <c r="BB34" s="83">
        <f t="shared" ca="1" si="147"/>
        <v>0</v>
      </c>
      <c r="BC34" s="83">
        <f t="shared" ca="1" si="147"/>
        <v>0</v>
      </c>
      <c r="BD34" s="18">
        <f t="shared" ca="1" si="114"/>
        <v>0</v>
      </c>
      <c r="BE34" s="156" t="e">
        <f t="shared" ref="BE34:BE38" ca="1" si="148">BD34/$BD$39</f>
        <v>#DIV/0!</v>
      </c>
      <c r="BF34" s="157" t="e">
        <f t="shared" ca="1" si="115"/>
        <v>#DIV/0!</v>
      </c>
      <c r="BG34" s="13"/>
      <c r="BH34" s="18">
        <f t="shared" ca="1" si="119"/>
        <v>0</v>
      </c>
      <c r="BI34" s="156" t="e">
        <f t="shared" ca="1" si="146"/>
        <v>#DIV/0!</v>
      </c>
      <c r="BJ34" s="157" t="e">
        <f t="shared" ca="1" si="116"/>
        <v>#DIV/0!</v>
      </c>
    </row>
    <row r="35" spans="1:62" x14ac:dyDescent="0.2">
      <c r="A35" s="367"/>
      <c r="B35" s="369" t="s">
        <v>44</v>
      </c>
      <c r="C35" s="369"/>
      <c r="D35" s="83">
        <f ca="1">INDIRECT(COLUMN(A$1)&amp;"!AF33")</f>
        <v>0</v>
      </c>
      <c r="E35" s="83">
        <f ca="1">INDIRECT(COLUMN(B$1)&amp;"!AF33")</f>
        <v>0</v>
      </c>
      <c r="F35" s="83">
        <f t="shared" ref="F35:BC35" ca="1" si="149">INDIRECT(COLUMN(C$1)&amp;"!AF33")</f>
        <v>0</v>
      </c>
      <c r="G35" s="83">
        <f t="shared" ca="1" si="149"/>
        <v>0</v>
      </c>
      <c r="H35" s="83">
        <f t="shared" ca="1" si="149"/>
        <v>0</v>
      </c>
      <c r="I35" s="83">
        <f t="shared" ca="1" si="149"/>
        <v>0</v>
      </c>
      <c r="J35" s="83">
        <f t="shared" ca="1" si="149"/>
        <v>0</v>
      </c>
      <c r="K35" s="83">
        <f t="shared" ca="1" si="149"/>
        <v>0</v>
      </c>
      <c r="L35" s="83">
        <f t="shared" ca="1" si="149"/>
        <v>0</v>
      </c>
      <c r="M35" s="83">
        <f t="shared" ca="1" si="149"/>
        <v>0</v>
      </c>
      <c r="N35" s="83">
        <f t="shared" ca="1" si="149"/>
        <v>0</v>
      </c>
      <c r="O35" s="83">
        <f t="shared" ca="1" si="149"/>
        <v>0</v>
      </c>
      <c r="P35" s="83">
        <f t="shared" ca="1" si="149"/>
        <v>0</v>
      </c>
      <c r="Q35" s="83">
        <f t="shared" ca="1" si="149"/>
        <v>0</v>
      </c>
      <c r="R35" s="83">
        <f t="shared" ca="1" si="149"/>
        <v>0</v>
      </c>
      <c r="S35" s="83">
        <f t="shared" ca="1" si="149"/>
        <v>0</v>
      </c>
      <c r="T35" s="83">
        <f t="shared" ca="1" si="149"/>
        <v>0</v>
      </c>
      <c r="U35" s="83">
        <f t="shared" ca="1" si="149"/>
        <v>0</v>
      </c>
      <c r="V35" s="83">
        <f t="shared" ca="1" si="149"/>
        <v>0</v>
      </c>
      <c r="W35" s="83">
        <f t="shared" ca="1" si="149"/>
        <v>0</v>
      </c>
      <c r="X35" s="83">
        <f t="shared" ca="1" si="149"/>
        <v>0</v>
      </c>
      <c r="Y35" s="83">
        <f t="shared" ca="1" si="149"/>
        <v>0</v>
      </c>
      <c r="Z35" s="83">
        <f t="shared" ca="1" si="149"/>
        <v>0</v>
      </c>
      <c r="AA35" s="83">
        <f t="shared" ca="1" si="149"/>
        <v>0</v>
      </c>
      <c r="AB35" s="83">
        <f t="shared" ca="1" si="149"/>
        <v>0</v>
      </c>
      <c r="AC35" s="83">
        <f t="shared" ca="1" si="149"/>
        <v>0</v>
      </c>
      <c r="AD35" s="83">
        <f t="shared" ca="1" si="149"/>
        <v>0</v>
      </c>
      <c r="AE35" s="83">
        <f t="shared" ca="1" si="149"/>
        <v>0</v>
      </c>
      <c r="AF35" s="83">
        <f t="shared" ca="1" si="149"/>
        <v>0</v>
      </c>
      <c r="AG35" s="83">
        <f t="shared" ca="1" si="149"/>
        <v>0</v>
      </c>
      <c r="AH35" s="83">
        <f t="shared" ca="1" si="149"/>
        <v>0</v>
      </c>
      <c r="AI35" s="83">
        <f t="shared" ca="1" si="149"/>
        <v>0</v>
      </c>
      <c r="AJ35" s="83">
        <f t="shared" ca="1" si="149"/>
        <v>0</v>
      </c>
      <c r="AK35" s="83">
        <f t="shared" ca="1" si="149"/>
        <v>0</v>
      </c>
      <c r="AL35" s="83">
        <f t="shared" ca="1" si="149"/>
        <v>0</v>
      </c>
      <c r="AM35" s="83">
        <f t="shared" ca="1" si="149"/>
        <v>0</v>
      </c>
      <c r="AN35" s="83">
        <f t="shared" ca="1" si="149"/>
        <v>0</v>
      </c>
      <c r="AO35" s="83">
        <f t="shared" ca="1" si="149"/>
        <v>0</v>
      </c>
      <c r="AP35" s="83">
        <f t="shared" ca="1" si="149"/>
        <v>0</v>
      </c>
      <c r="AQ35" s="83">
        <f t="shared" ca="1" si="149"/>
        <v>0</v>
      </c>
      <c r="AR35" s="83">
        <f t="shared" ca="1" si="149"/>
        <v>0</v>
      </c>
      <c r="AS35" s="83">
        <f t="shared" ca="1" si="149"/>
        <v>0</v>
      </c>
      <c r="AT35" s="83">
        <f t="shared" ca="1" si="149"/>
        <v>0</v>
      </c>
      <c r="AU35" s="83">
        <f t="shared" ca="1" si="149"/>
        <v>0</v>
      </c>
      <c r="AV35" s="83">
        <f t="shared" ca="1" si="149"/>
        <v>0</v>
      </c>
      <c r="AW35" s="83">
        <f t="shared" ca="1" si="149"/>
        <v>0</v>
      </c>
      <c r="AX35" s="83">
        <f t="shared" ca="1" si="149"/>
        <v>0</v>
      </c>
      <c r="AY35" s="83">
        <f t="shared" ca="1" si="149"/>
        <v>0</v>
      </c>
      <c r="AZ35" s="83">
        <f t="shared" ca="1" si="149"/>
        <v>0</v>
      </c>
      <c r="BA35" s="83">
        <f t="shared" ca="1" si="149"/>
        <v>0</v>
      </c>
      <c r="BB35" s="83">
        <f t="shared" ca="1" si="149"/>
        <v>0</v>
      </c>
      <c r="BC35" s="83">
        <f t="shared" ca="1" si="149"/>
        <v>0</v>
      </c>
      <c r="BD35" s="18">
        <f t="shared" ca="1" si="114"/>
        <v>0</v>
      </c>
      <c r="BE35" s="156" t="e">
        <f t="shared" ca="1" si="148"/>
        <v>#DIV/0!</v>
      </c>
      <c r="BF35" s="157" t="e">
        <f t="shared" ca="1" si="115"/>
        <v>#DIV/0!</v>
      </c>
      <c r="BG35" s="13"/>
      <c r="BH35" s="18">
        <f t="shared" ca="1" si="119"/>
        <v>0</v>
      </c>
      <c r="BI35" s="156" t="e">
        <f t="shared" ca="1" si="146"/>
        <v>#DIV/0!</v>
      </c>
      <c r="BJ35" s="157" t="e">
        <f t="shared" ca="1" si="116"/>
        <v>#DIV/0!</v>
      </c>
    </row>
    <row r="36" spans="1:62" x14ac:dyDescent="0.2">
      <c r="A36" s="367"/>
      <c r="B36" s="369" t="s">
        <v>43</v>
      </c>
      <c r="C36" s="369"/>
      <c r="D36" s="83">
        <f ca="1">INDIRECT(COLUMN(A$1)&amp;"!AF34")</f>
        <v>0</v>
      </c>
      <c r="E36" s="83">
        <f ca="1">INDIRECT(COLUMN(B$1)&amp;"!AF34")</f>
        <v>0</v>
      </c>
      <c r="F36" s="83">
        <f t="shared" ref="F36:BC36" ca="1" si="150">INDIRECT(COLUMN(C$1)&amp;"!AF34")</f>
        <v>0</v>
      </c>
      <c r="G36" s="83">
        <f t="shared" ca="1" si="150"/>
        <v>0</v>
      </c>
      <c r="H36" s="83">
        <f t="shared" ca="1" si="150"/>
        <v>0</v>
      </c>
      <c r="I36" s="83">
        <f t="shared" ca="1" si="150"/>
        <v>0</v>
      </c>
      <c r="J36" s="83">
        <f t="shared" ca="1" si="150"/>
        <v>0</v>
      </c>
      <c r="K36" s="83">
        <f t="shared" ca="1" si="150"/>
        <v>0</v>
      </c>
      <c r="L36" s="83">
        <f t="shared" ca="1" si="150"/>
        <v>0</v>
      </c>
      <c r="M36" s="83">
        <f t="shared" ca="1" si="150"/>
        <v>0</v>
      </c>
      <c r="N36" s="83">
        <f t="shared" ca="1" si="150"/>
        <v>0</v>
      </c>
      <c r="O36" s="83">
        <f t="shared" ca="1" si="150"/>
        <v>0</v>
      </c>
      <c r="P36" s="83">
        <f t="shared" ca="1" si="150"/>
        <v>0</v>
      </c>
      <c r="Q36" s="83">
        <f t="shared" ca="1" si="150"/>
        <v>0</v>
      </c>
      <c r="R36" s="83">
        <f t="shared" ca="1" si="150"/>
        <v>0</v>
      </c>
      <c r="S36" s="83">
        <f t="shared" ca="1" si="150"/>
        <v>0</v>
      </c>
      <c r="T36" s="83">
        <f t="shared" ca="1" si="150"/>
        <v>0</v>
      </c>
      <c r="U36" s="83">
        <f t="shared" ca="1" si="150"/>
        <v>0</v>
      </c>
      <c r="V36" s="83">
        <f t="shared" ca="1" si="150"/>
        <v>0</v>
      </c>
      <c r="W36" s="83">
        <f t="shared" ca="1" si="150"/>
        <v>0</v>
      </c>
      <c r="X36" s="83">
        <f t="shared" ca="1" si="150"/>
        <v>0</v>
      </c>
      <c r="Y36" s="83">
        <f t="shared" ca="1" si="150"/>
        <v>0</v>
      </c>
      <c r="Z36" s="83">
        <f t="shared" ca="1" si="150"/>
        <v>0</v>
      </c>
      <c r="AA36" s="83">
        <f t="shared" ca="1" si="150"/>
        <v>0</v>
      </c>
      <c r="AB36" s="83">
        <f t="shared" ca="1" si="150"/>
        <v>0</v>
      </c>
      <c r="AC36" s="83">
        <f t="shared" ca="1" si="150"/>
        <v>0</v>
      </c>
      <c r="AD36" s="83">
        <f t="shared" ca="1" si="150"/>
        <v>0</v>
      </c>
      <c r="AE36" s="83">
        <f t="shared" ca="1" si="150"/>
        <v>0</v>
      </c>
      <c r="AF36" s="83">
        <f t="shared" ca="1" si="150"/>
        <v>0</v>
      </c>
      <c r="AG36" s="83">
        <f t="shared" ca="1" si="150"/>
        <v>0</v>
      </c>
      <c r="AH36" s="83">
        <f t="shared" ca="1" si="150"/>
        <v>0</v>
      </c>
      <c r="AI36" s="83">
        <f t="shared" ca="1" si="150"/>
        <v>0</v>
      </c>
      <c r="AJ36" s="83">
        <f t="shared" ca="1" si="150"/>
        <v>0</v>
      </c>
      <c r="AK36" s="83">
        <f t="shared" ca="1" si="150"/>
        <v>0</v>
      </c>
      <c r="AL36" s="83">
        <f t="shared" ca="1" si="150"/>
        <v>0</v>
      </c>
      <c r="AM36" s="83">
        <f t="shared" ca="1" si="150"/>
        <v>0</v>
      </c>
      <c r="AN36" s="83">
        <f t="shared" ca="1" si="150"/>
        <v>0</v>
      </c>
      <c r="AO36" s="83">
        <f t="shared" ca="1" si="150"/>
        <v>0</v>
      </c>
      <c r="AP36" s="83">
        <f t="shared" ca="1" si="150"/>
        <v>0</v>
      </c>
      <c r="AQ36" s="83">
        <f t="shared" ca="1" si="150"/>
        <v>0</v>
      </c>
      <c r="AR36" s="83">
        <f t="shared" ca="1" si="150"/>
        <v>0</v>
      </c>
      <c r="AS36" s="83">
        <f t="shared" ca="1" si="150"/>
        <v>0</v>
      </c>
      <c r="AT36" s="83">
        <f t="shared" ca="1" si="150"/>
        <v>0</v>
      </c>
      <c r="AU36" s="83">
        <f t="shared" ca="1" si="150"/>
        <v>0</v>
      </c>
      <c r="AV36" s="83">
        <f t="shared" ca="1" si="150"/>
        <v>0</v>
      </c>
      <c r="AW36" s="83">
        <f t="shared" ca="1" si="150"/>
        <v>0</v>
      </c>
      <c r="AX36" s="83">
        <f t="shared" ca="1" si="150"/>
        <v>0</v>
      </c>
      <c r="AY36" s="83">
        <f t="shared" ca="1" si="150"/>
        <v>0</v>
      </c>
      <c r="AZ36" s="83">
        <f t="shared" ca="1" si="150"/>
        <v>0</v>
      </c>
      <c r="BA36" s="83">
        <f t="shared" ca="1" si="150"/>
        <v>0</v>
      </c>
      <c r="BB36" s="83">
        <f t="shared" ca="1" si="150"/>
        <v>0</v>
      </c>
      <c r="BC36" s="83">
        <f t="shared" ca="1" si="150"/>
        <v>0</v>
      </c>
      <c r="BD36" s="18">
        <f t="shared" ca="1" si="114"/>
        <v>0</v>
      </c>
      <c r="BE36" s="156" t="e">
        <f t="shared" ca="1" si="148"/>
        <v>#DIV/0!</v>
      </c>
      <c r="BF36" s="157" t="e">
        <f t="shared" ca="1" si="115"/>
        <v>#DIV/0!</v>
      </c>
      <c r="BG36" s="13"/>
      <c r="BH36" s="18">
        <f t="shared" ca="1" si="119"/>
        <v>0</v>
      </c>
      <c r="BI36" s="156" t="e">
        <f t="shared" ca="1" si="146"/>
        <v>#DIV/0!</v>
      </c>
      <c r="BJ36" s="157" t="e">
        <f t="shared" ca="1" si="116"/>
        <v>#DIV/0!</v>
      </c>
    </row>
    <row r="37" spans="1:62" x14ac:dyDescent="0.2">
      <c r="A37" s="367"/>
      <c r="B37" s="369" t="s">
        <v>45</v>
      </c>
      <c r="C37" s="369"/>
      <c r="D37" s="83">
        <f ca="1">INDIRECT(COLUMN(A$1)&amp;"!AF35")</f>
        <v>0</v>
      </c>
      <c r="E37" s="83">
        <f ca="1">INDIRECT(COLUMN(B$1)&amp;"!AF35")</f>
        <v>0</v>
      </c>
      <c r="F37" s="83">
        <f t="shared" ref="F37:BC37" ca="1" si="151">INDIRECT(COLUMN(C$1)&amp;"!AF35")</f>
        <v>0</v>
      </c>
      <c r="G37" s="83">
        <f t="shared" ca="1" si="151"/>
        <v>0</v>
      </c>
      <c r="H37" s="83">
        <f t="shared" ca="1" si="151"/>
        <v>0</v>
      </c>
      <c r="I37" s="83">
        <f t="shared" ca="1" si="151"/>
        <v>0</v>
      </c>
      <c r="J37" s="83">
        <f t="shared" ca="1" si="151"/>
        <v>0</v>
      </c>
      <c r="K37" s="83">
        <f t="shared" ca="1" si="151"/>
        <v>0</v>
      </c>
      <c r="L37" s="83">
        <f t="shared" ca="1" si="151"/>
        <v>0</v>
      </c>
      <c r="M37" s="83">
        <f t="shared" ca="1" si="151"/>
        <v>0</v>
      </c>
      <c r="N37" s="83">
        <f t="shared" ca="1" si="151"/>
        <v>0</v>
      </c>
      <c r="O37" s="83">
        <f t="shared" ca="1" si="151"/>
        <v>0</v>
      </c>
      <c r="P37" s="83">
        <f t="shared" ca="1" si="151"/>
        <v>0</v>
      </c>
      <c r="Q37" s="83">
        <f t="shared" ca="1" si="151"/>
        <v>0</v>
      </c>
      <c r="R37" s="83">
        <f t="shared" ca="1" si="151"/>
        <v>0</v>
      </c>
      <c r="S37" s="83">
        <f t="shared" ca="1" si="151"/>
        <v>0</v>
      </c>
      <c r="T37" s="83">
        <f t="shared" ca="1" si="151"/>
        <v>0</v>
      </c>
      <c r="U37" s="83">
        <f t="shared" ca="1" si="151"/>
        <v>0</v>
      </c>
      <c r="V37" s="83">
        <f t="shared" ca="1" si="151"/>
        <v>0</v>
      </c>
      <c r="W37" s="83">
        <f t="shared" ca="1" si="151"/>
        <v>0</v>
      </c>
      <c r="X37" s="83">
        <f t="shared" ca="1" si="151"/>
        <v>0</v>
      </c>
      <c r="Y37" s="83">
        <f t="shared" ca="1" si="151"/>
        <v>0</v>
      </c>
      <c r="Z37" s="83">
        <f t="shared" ca="1" si="151"/>
        <v>0</v>
      </c>
      <c r="AA37" s="83">
        <f t="shared" ca="1" si="151"/>
        <v>0</v>
      </c>
      <c r="AB37" s="83">
        <f t="shared" ca="1" si="151"/>
        <v>0</v>
      </c>
      <c r="AC37" s="83">
        <f t="shared" ca="1" si="151"/>
        <v>0</v>
      </c>
      <c r="AD37" s="83">
        <f t="shared" ca="1" si="151"/>
        <v>0</v>
      </c>
      <c r="AE37" s="83">
        <f t="shared" ca="1" si="151"/>
        <v>0</v>
      </c>
      <c r="AF37" s="83">
        <f t="shared" ca="1" si="151"/>
        <v>0</v>
      </c>
      <c r="AG37" s="83">
        <f t="shared" ca="1" si="151"/>
        <v>0</v>
      </c>
      <c r="AH37" s="83">
        <f t="shared" ca="1" si="151"/>
        <v>0</v>
      </c>
      <c r="AI37" s="83">
        <f t="shared" ca="1" si="151"/>
        <v>0</v>
      </c>
      <c r="AJ37" s="83">
        <f t="shared" ca="1" si="151"/>
        <v>0</v>
      </c>
      <c r="AK37" s="83">
        <f t="shared" ca="1" si="151"/>
        <v>0</v>
      </c>
      <c r="AL37" s="83">
        <f t="shared" ca="1" si="151"/>
        <v>0</v>
      </c>
      <c r="AM37" s="83">
        <f t="shared" ca="1" si="151"/>
        <v>0</v>
      </c>
      <c r="AN37" s="83">
        <f t="shared" ca="1" si="151"/>
        <v>0</v>
      </c>
      <c r="AO37" s="83">
        <f t="shared" ca="1" si="151"/>
        <v>0</v>
      </c>
      <c r="AP37" s="83">
        <f t="shared" ca="1" si="151"/>
        <v>0</v>
      </c>
      <c r="AQ37" s="83">
        <f t="shared" ca="1" si="151"/>
        <v>0</v>
      </c>
      <c r="AR37" s="83">
        <f t="shared" ca="1" si="151"/>
        <v>0</v>
      </c>
      <c r="AS37" s="83">
        <f t="shared" ca="1" si="151"/>
        <v>0</v>
      </c>
      <c r="AT37" s="83">
        <f t="shared" ca="1" si="151"/>
        <v>0</v>
      </c>
      <c r="AU37" s="83">
        <f t="shared" ca="1" si="151"/>
        <v>0</v>
      </c>
      <c r="AV37" s="83">
        <f t="shared" ca="1" si="151"/>
        <v>0</v>
      </c>
      <c r="AW37" s="83">
        <f t="shared" ca="1" si="151"/>
        <v>0</v>
      </c>
      <c r="AX37" s="83">
        <f t="shared" ca="1" si="151"/>
        <v>0</v>
      </c>
      <c r="AY37" s="83">
        <f t="shared" ca="1" si="151"/>
        <v>0</v>
      </c>
      <c r="AZ37" s="83">
        <f t="shared" ca="1" si="151"/>
        <v>0</v>
      </c>
      <c r="BA37" s="83">
        <f t="shared" ca="1" si="151"/>
        <v>0</v>
      </c>
      <c r="BB37" s="83">
        <f t="shared" ca="1" si="151"/>
        <v>0</v>
      </c>
      <c r="BC37" s="83">
        <f t="shared" ca="1" si="151"/>
        <v>0</v>
      </c>
      <c r="BD37" s="18">
        <f t="shared" ca="1" si="114"/>
        <v>0</v>
      </c>
      <c r="BE37" s="156" t="e">
        <f t="shared" ca="1" si="148"/>
        <v>#DIV/0!</v>
      </c>
      <c r="BF37" s="157" t="e">
        <f t="shared" ca="1" si="115"/>
        <v>#DIV/0!</v>
      </c>
      <c r="BG37" s="13"/>
      <c r="BH37" s="18">
        <f t="shared" ca="1" si="119"/>
        <v>0</v>
      </c>
      <c r="BI37" s="156" t="e">
        <f t="shared" ca="1" si="146"/>
        <v>#DIV/0!</v>
      </c>
      <c r="BJ37" s="157" t="e">
        <f t="shared" ca="1" si="116"/>
        <v>#DIV/0!</v>
      </c>
    </row>
    <row r="38" spans="1:62" x14ac:dyDescent="0.2">
      <c r="A38" s="367"/>
      <c r="B38" s="369" t="s">
        <v>13</v>
      </c>
      <c r="C38" s="369"/>
      <c r="D38" s="83">
        <f ca="1">INDIRECT(COLUMN(A$1)&amp;"!AF36")</f>
        <v>0</v>
      </c>
      <c r="E38" s="83">
        <f ca="1">INDIRECT(COLUMN(B$1)&amp;"!AF36")</f>
        <v>0</v>
      </c>
      <c r="F38" s="83">
        <f t="shared" ref="F38:BC38" ca="1" si="152">INDIRECT(COLUMN(C$1)&amp;"!AF36")</f>
        <v>0</v>
      </c>
      <c r="G38" s="83">
        <f t="shared" ca="1" si="152"/>
        <v>0</v>
      </c>
      <c r="H38" s="83">
        <f t="shared" ca="1" si="152"/>
        <v>0</v>
      </c>
      <c r="I38" s="83">
        <f t="shared" ca="1" si="152"/>
        <v>0</v>
      </c>
      <c r="J38" s="83">
        <f t="shared" ca="1" si="152"/>
        <v>0</v>
      </c>
      <c r="K38" s="83">
        <f t="shared" ca="1" si="152"/>
        <v>0</v>
      </c>
      <c r="L38" s="83">
        <f t="shared" ca="1" si="152"/>
        <v>0</v>
      </c>
      <c r="M38" s="83">
        <f t="shared" ca="1" si="152"/>
        <v>0</v>
      </c>
      <c r="N38" s="83">
        <f t="shared" ca="1" si="152"/>
        <v>0</v>
      </c>
      <c r="O38" s="83">
        <f t="shared" ca="1" si="152"/>
        <v>0</v>
      </c>
      <c r="P38" s="83">
        <f t="shared" ca="1" si="152"/>
        <v>0</v>
      </c>
      <c r="Q38" s="83">
        <f t="shared" ca="1" si="152"/>
        <v>0</v>
      </c>
      <c r="R38" s="83">
        <f t="shared" ca="1" si="152"/>
        <v>0</v>
      </c>
      <c r="S38" s="83">
        <f t="shared" ca="1" si="152"/>
        <v>0</v>
      </c>
      <c r="T38" s="83">
        <f t="shared" ca="1" si="152"/>
        <v>0</v>
      </c>
      <c r="U38" s="83">
        <f t="shared" ca="1" si="152"/>
        <v>0</v>
      </c>
      <c r="V38" s="83">
        <f t="shared" ca="1" si="152"/>
        <v>0</v>
      </c>
      <c r="W38" s="83">
        <f t="shared" ca="1" si="152"/>
        <v>0</v>
      </c>
      <c r="X38" s="83">
        <f t="shared" ca="1" si="152"/>
        <v>0</v>
      </c>
      <c r="Y38" s="83">
        <f t="shared" ca="1" si="152"/>
        <v>0</v>
      </c>
      <c r="Z38" s="83">
        <f t="shared" ca="1" si="152"/>
        <v>0</v>
      </c>
      <c r="AA38" s="83">
        <f t="shared" ca="1" si="152"/>
        <v>0</v>
      </c>
      <c r="AB38" s="83">
        <f t="shared" ca="1" si="152"/>
        <v>0</v>
      </c>
      <c r="AC38" s="83">
        <f t="shared" ca="1" si="152"/>
        <v>0</v>
      </c>
      <c r="AD38" s="83">
        <f t="shared" ca="1" si="152"/>
        <v>0</v>
      </c>
      <c r="AE38" s="83">
        <f t="shared" ca="1" si="152"/>
        <v>0</v>
      </c>
      <c r="AF38" s="83">
        <f t="shared" ca="1" si="152"/>
        <v>0</v>
      </c>
      <c r="AG38" s="83">
        <f t="shared" ca="1" si="152"/>
        <v>0</v>
      </c>
      <c r="AH38" s="83">
        <f t="shared" ca="1" si="152"/>
        <v>0</v>
      </c>
      <c r="AI38" s="83">
        <f t="shared" ca="1" si="152"/>
        <v>0</v>
      </c>
      <c r="AJ38" s="83">
        <f t="shared" ca="1" si="152"/>
        <v>0</v>
      </c>
      <c r="AK38" s="83">
        <f t="shared" ca="1" si="152"/>
        <v>0</v>
      </c>
      <c r="AL38" s="83">
        <f t="shared" ca="1" si="152"/>
        <v>0</v>
      </c>
      <c r="AM38" s="83">
        <f t="shared" ca="1" si="152"/>
        <v>0</v>
      </c>
      <c r="AN38" s="83">
        <f t="shared" ca="1" si="152"/>
        <v>0</v>
      </c>
      <c r="AO38" s="83">
        <f t="shared" ca="1" si="152"/>
        <v>0</v>
      </c>
      <c r="AP38" s="83">
        <f t="shared" ca="1" si="152"/>
        <v>0</v>
      </c>
      <c r="AQ38" s="83">
        <f t="shared" ca="1" si="152"/>
        <v>0</v>
      </c>
      <c r="AR38" s="83">
        <f t="shared" ca="1" si="152"/>
        <v>0</v>
      </c>
      <c r="AS38" s="83">
        <f t="shared" ca="1" si="152"/>
        <v>0</v>
      </c>
      <c r="AT38" s="83">
        <f t="shared" ca="1" si="152"/>
        <v>0</v>
      </c>
      <c r="AU38" s="83">
        <f t="shared" ca="1" si="152"/>
        <v>0</v>
      </c>
      <c r="AV38" s="83">
        <f t="shared" ca="1" si="152"/>
        <v>0</v>
      </c>
      <c r="AW38" s="83">
        <f t="shared" ca="1" si="152"/>
        <v>0</v>
      </c>
      <c r="AX38" s="83">
        <f t="shared" ca="1" si="152"/>
        <v>0</v>
      </c>
      <c r="AY38" s="83">
        <f t="shared" ca="1" si="152"/>
        <v>0</v>
      </c>
      <c r="AZ38" s="83">
        <f t="shared" ca="1" si="152"/>
        <v>0</v>
      </c>
      <c r="BA38" s="83">
        <f t="shared" ca="1" si="152"/>
        <v>0</v>
      </c>
      <c r="BB38" s="83">
        <f t="shared" ca="1" si="152"/>
        <v>0</v>
      </c>
      <c r="BC38" s="83">
        <f t="shared" ca="1" si="152"/>
        <v>0</v>
      </c>
      <c r="BD38" s="18">
        <f t="shared" ca="1" si="114"/>
        <v>0</v>
      </c>
      <c r="BE38" s="156" t="e">
        <f t="shared" ca="1" si="148"/>
        <v>#DIV/0!</v>
      </c>
      <c r="BF38" s="157" t="e">
        <f t="shared" ca="1" si="115"/>
        <v>#DIV/0!</v>
      </c>
      <c r="BG38" s="13"/>
      <c r="BH38" s="18">
        <f t="shared" ca="1" si="119"/>
        <v>0</v>
      </c>
      <c r="BI38" s="156" t="e">
        <f t="shared" ca="1" si="146"/>
        <v>#DIV/0!</v>
      </c>
      <c r="BJ38" s="157" t="e">
        <f t="shared" ca="1" si="116"/>
        <v>#DIV/0!</v>
      </c>
    </row>
    <row r="39" spans="1:62" s="149" customFormat="1" ht="13.7" customHeight="1" x14ac:dyDescent="0.2">
      <c r="A39" s="368"/>
      <c r="B39" s="370" t="s">
        <v>48</v>
      </c>
      <c r="C39" s="371" t="s">
        <v>14</v>
      </c>
      <c r="D39" s="24">
        <f t="shared" ref="D39:E39" ca="1" si="153">SUM(D33:D38)</f>
        <v>0</v>
      </c>
      <c r="E39" s="24">
        <f t="shared" ca="1" si="153"/>
        <v>0</v>
      </c>
      <c r="F39" s="24">
        <f t="shared" ref="F39:BC39" ca="1" si="154">SUM(F33:F38)</f>
        <v>0</v>
      </c>
      <c r="G39" s="24">
        <f t="shared" ca="1" si="154"/>
        <v>0</v>
      </c>
      <c r="H39" s="24">
        <f t="shared" ca="1" si="154"/>
        <v>0</v>
      </c>
      <c r="I39" s="24">
        <f t="shared" ca="1" si="154"/>
        <v>0</v>
      </c>
      <c r="J39" s="24">
        <f t="shared" ca="1" si="154"/>
        <v>0</v>
      </c>
      <c r="K39" s="24">
        <f t="shared" ca="1" si="154"/>
        <v>0</v>
      </c>
      <c r="L39" s="24">
        <f t="shared" ca="1" si="154"/>
        <v>0</v>
      </c>
      <c r="M39" s="24">
        <f t="shared" ca="1" si="154"/>
        <v>0</v>
      </c>
      <c r="N39" s="24">
        <f t="shared" ca="1" si="154"/>
        <v>0</v>
      </c>
      <c r="O39" s="24">
        <f t="shared" ca="1" si="154"/>
        <v>0</v>
      </c>
      <c r="P39" s="24">
        <f t="shared" ca="1" si="154"/>
        <v>0</v>
      </c>
      <c r="Q39" s="24">
        <f t="shared" ca="1" si="154"/>
        <v>0</v>
      </c>
      <c r="R39" s="24">
        <f t="shared" ca="1" si="154"/>
        <v>0</v>
      </c>
      <c r="S39" s="24">
        <f t="shared" ca="1" si="154"/>
        <v>0</v>
      </c>
      <c r="T39" s="24">
        <f t="shared" ca="1" si="154"/>
        <v>0</v>
      </c>
      <c r="U39" s="24">
        <f t="shared" ca="1" si="154"/>
        <v>0</v>
      </c>
      <c r="V39" s="24">
        <f t="shared" ca="1" si="154"/>
        <v>0</v>
      </c>
      <c r="W39" s="24">
        <f t="shared" ca="1" si="154"/>
        <v>0</v>
      </c>
      <c r="X39" s="24">
        <f t="shared" ca="1" si="154"/>
        <v>0</v>
      </c>
      <c r="Y39" s="24">
        <f t="shared" ca="1" si="154"/>
        <v>0</v>
      </c>
      <c r="Z39" s="24">
        <f t="shared" ca="1" si="154"/>
        <v>0</v>
      </c>
      <c r="AA39" s="24">
        <f t="shared" ca="1" si="154"/>
        <v>0</v>
      </c>
      <c r="AB39" s="24">
        <f t="shared" ca="1" si="154"/>
        <v>0</v>
      </c>
      <c r="AC39" s="24">
        <f t="shared" ca="1" si="154"/>
        <v>0</v>
      </c>
      <c r="AD39" s="24">
        <f t="shared" ca="1" si="154"/>
        <v>0</v>
      </c>
      <c r="AE39" s="24">
        <f t="shared" ca="1" si="154"/>
        <v>0</v>
      </c>
      <c r="AF39" s="24">
        <f t="shared" ca="1" si="154"/>
        <v>0</v>
      </c>
      <c r="AG39" s="24">
        <f t="shared" ca="1" si="154"/>
        <v>0</v>
      </c>
      <c r="AH39" s="24">
        <f t="shared" ca="1" si="154"/>
        <v>0</v>
      </c>
      <c r="AI39" s="24">
        <f t="shared" ca="1" si="154"/>
        <v>0</v>
      </c>
      <c r="AJ39" s="24">
        <f t="shared" ca="1" si="154"/>
        <v>0</v>
      </c>
      <c r="AK39" s="24">
        <f t="shared" ca="1" si="154"/>
        <v>0</v>
      </c>
      <c r="AL39" s="24">
        <f t="shared" ca="1" si="154"/>
        <v>0</v>
      </c>
      <c r="AM39" s="24">
        <f t="shared" ca="1" si="154"/>
        <v>0</v>
      </c>
      <c r="AN39" s="24">
        <f t="shared" ca="1" si="154"/>
        <v>0</v>
      </c>
      <c r="AO39" s="24">
        <f t="shared" ca="1" si="154"/>
        <v>0</v>
      </c>
      <c r="AP39" s="24">
        <f t="shared" ca="1" si="154"/>
        <v>0</v>
      </c>
      <c r="AQ39" s="24">
        <f t="shared" ca="1" si="154"/>
        <v>0</v>
      </c>
      <c r="AR39" s="24">
        <f t="shared" ca="1" si="154"/>
        <v>0</v>
      </c>
      <c r="AS39" s="24">
        <f t="shared" ca="1" si="154"/>
        <v>0</v>
      </c>
      <c r="AT39" s="24">
        <f t="shared" ca="1" si="154"/>
        <v>0</v>
      </c>
      <c r="AU39" s="24">
        <f t="shared" ca="1" si="154"/>
        <v>0</v>
      </c>
      <c r="AV39" s="24">
        <f t="shared" ca="1" si="154"/>
        <v>0</v>
      </c>
      <c r="AW39" s="24">
        <f t="shared" ca="1" si="154"/>
        <v>0</v>
      </c>
      <c r="AX39" s="24">
        <f t="shared" ca="1" si="154"/>
        <v>0</v>
      </c>
      <c r="AY39" s="24">
        <f t="shared" ca="1" si="154"/>
        <v>0</v>
      </c>
      <c r="AZ39" s="24">
        <f t="shared" ca="1" si="154"/>
        <v>0</v>
      </c>
      <c r="BA39" s="24">
        <f t="shared" ca="1" si="154"/>
        <v>0</v>
      </c>
      <c r="BB39" s="24">
        <f t="shared" ca="1" si="154"/>
        <v>0</v>
      </c>
      <c r="BC39" s="24">
        <f t="shared" ca="1" si="154"/>
        <v>0</v>
      </c>
      <c r="BD39" s="21">
        <f t="shared" ca="1" si="114"/>
        <v>0</v>
      </c>
      <c r="BE39" s="153" t="e">
        <f ca="1">SUM(BE33:BE38)</f>
        <v>#DIV/0!</v>
      </c>
      <c r="BF39" s="153" t="e">
        <f t="shared" ca="1" si="115"/>
        <v>#DIV/0!</v>
      </c>
      <c r="BG39" s="226"/>
      <c r="BH39" s="21">
        <f t="shared" ca="1" si="119"/>
        <v>0</v>
      </c>
      <c r="BI39" s="153" t="e">
        <f ca="1">SUM(BI33:BI38)</f>
        <v>#DIV/0!</v>
      </c>
      <c r="BJ39" s="153" t="e">
        <f t="shared" ca="1" si="116"/>
        <v>#DIV/0!</v>
      </c>
    </row>
    <row r="40" spans="1:62" ht="12.75" customHeight="1" x14ac:dyDescent="0.2">
      <c r="A40" s="378" t="s">
        <v>78</v>
      </c>
      <c r="B40" s="381" t="s">
        <v>46</v>
      </c>
      <c r="C40" s="369"/>
      <c r="D40" s="83">
        <f ca="1">INDIRECT(COLUMN(A$1)&amp;"!AF38")</f>
        <v>0</v>
      </c>
      <c r="E40" s="83">
        <f ca="1">INDIRECT(COLUMN(B$1)&amp;"!AF38")</f>
        <v>0</v>
      </c>
      <c r="F40" s="83">
        <f t="shared" ref="F40:BC40" ca="1" si="155">INDIRECT(COLUMN(C$1)&amp;"!AF38")</f>
        <v>0</v>
      </c>
      <c r="G40" s="83">
        <f t="shared" ca="1" si="155"/>
        <v>0</v>
      </c>
      <c r="H40" s="83">
        <f t="shared" ca="1" si="155"/>
        <v>0</v>
      </c>
      <c r="I40" s="83">
        <f t="shared" ca="1" si="155"/>
        <v>0</v>
      </c>
      <c r="J40" s="83">
        <f t="shared" ca="1" si="155"/>
        <v>0</v>
      </c>
      <c r="K40" s="83">
        <f t="shared" ca="1" si="155"/>
        <v>0</v>
      </c>
      <c r="L40" s="83">
        <f t="shared" ca="1" si="155"/>
        <v>0</v>
      </c>
      <c r="M40" s="83">
        <f t="shared" ca="1" si="155"/>
        <v>0</v>
      </c>
      <c r="N40" s="83">
        <f t="shared" ca="1" si="155"/>
        <v>0</v>
      </c>
      <c r="O40" s="83">
        <f t="shared" ca="1" si="155"/>
        <v>0</v>
      </c>
      <c r="P40" s="83">
        <f t="shared" ca="1" si="155"/>
        <v>0</v>
      </c>
      <c r="Q40" s="83">
        <f t="shared" ca="1" si="155"/>
        <v>0</v>
      </c>
      <c r="R40" s="83">
        <f t="shared" ca="1" si="155"/>
        <v>0</v>
      </c>
      <c r="S40" s="83">
        <f t="shared" ca="1" si="155"/>
        <v>0</v>
      </c>
      <c r="T40" s="83">
        <f t="shared" ca="1" si="155"/>
        <v>0</v>
      </c>
      <c r="U40" s="83">
        <f t="shared" ca="1" si="155"/>
        <v>0</v>
      </c>
      <c r="V40" s="83">
        <f t="shared" ca="1" si="155"/>
        <v>0</v>
      </c>
      <c r="W40" s="83">
        <f t="shared" ca="1" si="155"/>
        <v>0</v>
      </c>
      <c r="X40" s="83">
        <f t="shared" ca="1" si="155"/>
        <v>0</v>
      </c>
      <c r="Y40" s="83">
        <f t="shared" ca="1" si="155"/>
        <v>0</v>
      </c>
      <c r="Z40" s="83">
        <f t="shared" ca="1" si="155"/>
        <v>0</v>
      </c>
      <c r="AA40" s="83">
        <f t="shared" ca="1" si="155"/>
        <v>0</v>
      </c>
      <c r="AB40" s="83">
        <f t="shared" ca="1" si="155"/>
        <v>0</v>
      </c>
      <c r="AC40" s="83">
        <f t="shared" ca="1" si="155"/>
        <v>0</v>
      </c>
      <c r="AD40" s="83">
        <f t="shared" ca="1" si="155"/>
        <v>0</v>
      </c>
      <c r="AE40" s="83">
        <f t="shared" ca="1" si="155"/>
        <v>0</v>
      </c>
      <c r="AF40" s="83">
        <f t="shared" ca="1" si="155"/>
        <v>0</v>
      </c>
      <c r="AG40" s="83">
        <f t="shared" ca="1" si="155"/>
        <v>0</v>
      </c>
      <c r="AH40" s="83">
        <f t="shared" ca="1" si="155"/>
        <v>0</v>
      </c>
      <c r="AI40" s="83">
        <f t="shared" ca="1" si="155"/>
        <v>0</v>
      </c>
      <c r="AJ40" s="83">
        <f t="shared" ca="1" si="155"/>
        <v>0</v>
      </c>
      <c r="AK40" s="83">
        <f t="shared" ca="1" si="155"/>
        <v>0</v>
      </c>
      <c r="AL40" s="83">
        <f t="shared" ca="1" si="155"/>
        <v>0</v>
      </c>
      <c r="AM40" s="83">
        <f t="shared" ca="1" si="155"/>
        <v>0</v>
      </c>
      <c r="AN40" s="83">
        <f t="shared" ca="1" si="155"/>
        <v>0</v>
      </c>
      <c r="AO40" s="83">
        <f t="shared" ca="1" si="155"/>
        <v>0</v>
      </c>
      <c r="AP40" s="83">
        <f t="shared" ca="1" si="155"/>
        <v>0</v>
      </c>
      <c r="AQ40" s="83">
        <f t="shared" ca="1" si="155"/>
        <v>0</v>
      </c>
      <c r="AR40" s="83">
        <f t="shared" ca="1" si="155"/>
        <v>0</v>
      </c>
      <c r="AS40" s="83">
        <f t="shared" ca="1" si="155"/>
        <v>0</v>
      </c>
      <c r="AT40" s="83">
        <f t="shared" ca="1" si="155"/>
        <v>0</v>
      </c>
      <c r="AU40" s="83">
        <f t="shared" ca="1" si="155"/>
        <v>0</v>
      </c>
      <c r="AV40" s="83">
        <f t="shared" ca="1" si="155"/>
        <v>0</v>
      </c>
      <c r="AW40" s="83">
        <f t="shared" ca="1" si="155"/>
        <v>0</v>
      </c>
      <c r="AX40" s="83">
        <f t="shared" ca="1" si="155"/>
        <v>0</v>
      </c>
      <c r="AY40" s="83">
        <f t="shared" ca="1" si="155"/>
        <v>0</v>
      </c>
      <c r="AZ40" s="83">
        <f t="shared" ca="1" si="155"/>
        <v>0</v>
      </c>
      <c r="BA40" s="83">
        <f t="shared" ca="1" si="155"/>
        <v>0</v>
      </c>
      <c r="BB40" s="83">
        <f t="shared" ca="1" si="155"/>
        <v>0</v>
      </c>
      <c r="BC40" s="83">
        <f t="shared" ca="1" si="155"/>
        <v>0</v>
      </c>
      <c r="BD40" s="22">
        <f t="shared" ca="1" si="114"/>
        <v>0</v>
      </c>
      <c r="BE40" s="156" t="e">
        <f ca="1">BD40/$BD$43</f>
        <v>#DIV/0!</v>
      </c>
      <c r="BF40" s="181" t="e">
        <f t="shared" ca="1" si="115"/>
        <v>#DIV/0!</v>
      </c>
      <c r="BG40" s="13"/>
      <c r="BH40" s="18">
        <f t="shared" ca="1" si="119"/>
        <v>0</v>
      </c>
      <c r="BI40" s="156" t="e">
        <f ca="1">BH40/$BD$43</f>
        <v>#DIV/0!</v>
      </c>
      <c r="BJ40" s="181" t="e">
        <f t="shared" ca="1" si="116"/>
        <v>#DIV/0!</v>
      </c>
    </row>
    <row r="41" spans="1:62" x14ac:dyDescent="0.2">
      <c r="A41" s="379"/>
      <c r="B41" s="381" t="s">
        <v>41</v>
      </c>
      <c r="C41" s="369"/>
      <c r="D41" s="83">
        <f ca="1">INDIRECT(COLUMN(A$1)&amp;"!AF39")</f>
        <v>0</v>
      </c>
      <c r="E41" s="83">
        <f ca="1">INDIRECT(COLUMN(B$1)&amp;"!AF39")</f>
        <v>0</v>
      </c>
      <c r="F41" s="83">
        <f t="shared" ref="F41:BC41" ca="1" si="156">INDIRECT(COLUMN(C$1)&amp;"!AF39")</f>
        <v>0</v>
      </c>
      <c r="G41" s="83">
        <f t="shared" ca="1" si="156"/>
        <v>0</v>
      </c>
      <c r="H41" s="83">
        <f t="shared" ca="1" si="156"/>
        <v>0</v>
      </c>
      <c r="I41" s="83">
        <f t="shared" ca="1" si="156"/>
        <v>0</v>
      </c>
      <c r="J41" s="83">
        <f t="shared" ca="1" si="156"/>
        <v>0</v>
      </c>
      <c r="K41" s="83">
        <f t="shared" ca="1" si="156"/>
        <v>0</v>
      </c>
      <c r="L41" s="83">
        <f t="shared" ca="1" si="156"/>
        <v>0</v>
      </c>
      <c r="M41" s="83">
        <f t="shared" ca="1" si="156"/>
        <v>0</v>
      </c>
      <c r="N41" s="83">
        <f t="shared" ca="1" si="156"/>
        <v>0</v>
      </c>
      <c r="O41" s="83">
        <f t="shared" ca="1" si="156"/>
        <v>0</v>
      </c>
      <c r="P41" s="83">
        <f t="shared" ca="1" si="156"/>
        <v>0</v>
      </c>
      <c r="Q41" s="83">
        <f t="shared" ca="1" si="156"/>
        <v>0</v>
      </c>
      <c r="R41" s="83">
        <f t="shared" ca="1" si="156"/>
        <v>0</v>
      </c>
      <c r="S41" s="83">
        <f t="shared" ca="1" si="156"/>
        <v>0</v>
      </c>
      <c r="T41" s="83">
        <f t="shared" ca="1" si="156"/>
        <v>0</v>
      </c>
      <c r="U41" s="83">
        <f t="shared" ca="1" si="156"/>
        <v>0</v>
      </c>
      <c r="V41" s="83">
        <f t="shared" ca="1" si="156"/>
        <v>0</v>
      </c>
      <c r="W41" s="83">
        <f t="shared" ca="1" si="156"/>
        <v>0</v>
      </c>
      <c r="X41" s="83">
        <f t="shared" ca="1" si="156"/>
        <v>0</v>
      </c>
      <c r="Y41" s="83">
        <f t="shared" ca="1" si="156"/>
        <v>0</v>
      </c>
      <c r="Z41" s="83">
        <f t="shared" ca="1" si="156"/>
        <v>0</v>
      </c>
      <c r="AA41" s="83">
        <f t="shared" ca="1" si="156"/>
        <v>0</v>
      </c>
      <c r="AB41" s="83">
        <f t="shared" ca="1" si="156"/>
        <v>0</v>
      </c>
      <c r="AC41" s="83">
        <f t="shared" ca="1" si="156"/>
        <v>0</v>
      </c>
      <c r="AD41" s="83">
        <f t="shared" ca="1" si="156"/>
        <v>0</v>
      </c>
      <c r="AE41" s="83">
        <f t="shared" ca="1" si="156"/>
        <v>0</v>
      </c>
      <c r="AF41" s="83">
        <f t="shared" ca="1" si="156"/>
        <v>0</v>
      </c>
      <c r="AG41" s="83">
        <f t="shared" ca="1" si="156"/>
        <v>0</v>
      </c>
      <c r="AH41" s="83">
        <f t="shared" ca="1" si="156"/>
        <v>0</v>
      </c>
      <c r="AI41" s="83">
        <f t="shared" ca="1" si="156"/>
        <v>0</v>
      </c>
      <c r="AJ41" s="83">
        <f t="shared" ca="1" si="156"/>
        <v>0</v>
      </c>
      <c r="AK41" s="83">
        <f t="shared" ca="1" si="156"/>
        <v>0</v>
      </c>
      <c r="AL41" s="83">
        <f t="shared" ca="1" si="156"/>
        <v>0</v>
      </c>
      <c r="AM41" s="83">
        <f t="shared" ca="1" si="156"/>
        <v>0</v>
      </c>
      <c r="AN41" s="83">
        <f t="shared" ca="1" si="156"/>
        <v>0</v>
      </c>
      <c r="AO41" s="83">
        <f t="shared" ca="1" si="156"/>
        <v>0</v>
      </c>
      <c r="AP41" s="83">
        <f t="shared" ca="1" si="156"/>
        <v>0</v>
      </c>
      <c r="AQ41" s="83">
        <f t="shared" ca="1" si="156"/>
        <v>0</v>
      </c>
      <c r="AR41" s="83">
        <f t="shared" ca="1" si="156"/>
        <v>0</v>
      </c>
      <c r="AS41" s="83">
        <f t="shared" ca="1" si="156"/>
        <v>0</v>
      </c>
      <c r="AT41" s="83">
        <f t="shared" ca="1" si="156"/>
        <v>0</v>
      </c>
      <c r="AU41" s="83">
        <f t="shared" ca="1" si="156"/>
        <v>0</v>
      </c>
      <c r="AV41" s="83">
        <f t="shared" ca="1" si="156"/>
        <v>0</v>
      </c>
      <c r="AW41" s="83">
        <f t="shared" ca="1" si="156"/>
        <v>0</v>
      </c>
      <c r="AX41" s="83">
        <f t="shared" ca="1" si="156"/>
        <v>0</v>
      </c>
      <c r="AY41" s="83">
        <f t="shared" ca="1" si="156"/>
        <v>0</v>
      </c>
      <c r="AZ41" s="83">
        <f t="shared" ca="1" si="156"/>
        <v>0</v>
      </c>
      <c r="BA41" s="83">
        <f t="shared" ca="1" si="156"/>
        <v>0</v>
      </c>
      <c r="BB41" s="83">
        <f t="shared" ca="1" si="156"/>
        <v>0</v>
      </c>
      <c r="BC41" s="83">
        <f t="shared" ca="1" si="156"/>
        <v>0</v>
      </c>
      <c r="BD41" s="22">
        <f t="shared" ca="1" si="114"/>
        <v>0</v>
      </c>
      <c r="BE41" s="156" t="e">
        <f ca="1">BD41/$BD$43</f>
        <v>#DIV/0!</v>
      </c>
      <c r="BF41" s="181" t="e">
        <f t="shared" ca="1" si="115"/>
        <v>#DIV/0!</v>
      </c>
      <c r="BG41" s="13"/>
      <c r="BH41" s="18">
        <f t="shared" ca="1" si="119"/>
        <v>0</v>
      </c>
      <c r="BI41" s="156" t="e">
        <f ca="1">BH41/$BD$43</f>
        <v>#DIV/0!</v>
      </c>
      <c r="BJ41" s="181" t="e">
        <f t="shared" ca="1" si="116"/>
        <v>#DIV/0!</v>
      </c>
    </row>
    <row r="42" spans="1:62" x14ac:dyDescent="0.2">
      <c r="A42" s="379"/>
      <c r="B42" s="382" t="s">
        <v>15</v>
      </c>
      <c r="C42" s="383"/>
      <c r="D42" s="83">
        <f ca="1">INDIRECT(COLUMN(A$1)&amp;"!AF40")</f>
        <v>0</v>
      </c>
      <c r="E42" s="83">
        <f ca="1">INDIRECT(COLUMN(B$1)&amp;"!AF40")</f>
        <v>0</v>
      </c>
      <c r="F42" s="83">
        <f t="shared" ref="F42:BC42" ca="1" si="157">INDIRECT(COLUMN(C$1)&amp;"!AF40")</f>
        <v>0</v>
      </c>
      <c r="G42" s="83">
        <f t="shared" ca="1" si="157"/>
        <v>0</v>
      </c>
      <c r="H42" s="83">
        <f t="shared" ca="1" si="157"/>
        <v>0</v>
      </c>
      <c r="I42" s="83">
        <f t="shared" ca="1" si="157"/>
        <v>0</v>
      </c>
      <c r="J42" s="83">
        <f t="shared" ca="1" si="157"/>
        <v>0</v>
      </c>
      <c r="K42" s="83">
        <f t="shared" ca="1" si="157"/>
        <v>0</v>
      </c>
      <c r="L42" s="83">
        <f t="shared" ca="1" si="157"/>
        <v>0</v>
      </c>
      <c r="M42" s="83">
        <f t="shared" ca="1" si="157"/>
        <v>0</v>
      </c>
      <c r="N42" s="83">
        <f t="shared" ca="1" si="157"/>
        <v>0</v>
      </c>
      <c r="O42" s="83">
        <f t="shared" ca="1" si="157"/>
        <v>0</v>
      </c>
      <c r="P42" s="83">
        <f t="shared" ca="1" si="157"/>
        <v>0</v>
      </c>
      <c r="Q42" s="83">
        <f t="shared" ca="1" si="157"/>
        <v>0</v>
      </c>
      <c r="R42" s="83">
        <f t="shared" ca="1" si="157"/>
        <v>0</v>
      </c>
      <c r="S42" s="83">
        <f t="shared" ca="1" si="157"/>
        <v>0</v>
      </c>
      <c r="T42" s="83">
        <f t="shared" ca="1" si="157"/>
        <v>0</v>
      </c>
      <c r="U42" s="83">
        <f t="shared" ca="1" si="157"/>
        <v>0</v>
      </c>
      <c r="V42" s="83">
        <f t="shared" ca="1" si="157"/>
        <v>0</v>
      </c>
      <c r="W42" s="83">
        <f t="shared" ca="1" si="157"/>
        <v>0</v>
      </c>
      <c r="X42" s="83">
        <f t="shared" ca="1" si="157"/>
        <v>0</v>
      </c>
      <c r="Y42" s="83">
        <f t="shared" ca="1" si="157"/>
        <v>0</v>
      </c>
      <c r="Z42" s="83">
        <f t="shared" ca="1" si="157"/>
        <v>0</v>
      </c>
      <c r="AA42" s="83">
        <f t="shared" ca="1" si="157"/>
        <v>0</v>
      </c>
      <c r="AB42" s="83">
        <f t="shared" ca="1" si="157"/>
        <v>0</v>
      </c>
      <c r="AC42" s="83">
        <f t="shared" ca="1" si="157"/>
        <v>0</v>
      </c>
      <c r="AD42" s="83">
        <f t="shared" ca="1" si="157"/>
        <v>0</v>
      </c>
      <c r="AE42" s="83">
        <f t="shared" ca="1" si="157"/>
        <v>0</v>
      </c>
      <c r="AF42" s="83">
        <f t="shared" ca="1" si="157"/>
        <v>0</v>
      </c>
      <c r="AG42" s="83">
        <f t="shared" ca="1" si="157"/>
        <v>0</v>
      </c>
      <c r="AH42" s="83">
        <f t="shared" ca="1" si="157"/>
        <v>0</v>
      </c>
      <c r="AI42" s="83">
        <f t="shared" ca="1" si="157"/>
        <v>0</v>
      </c>
      <c r="AJ42" s="83">
        <f t="shared" ca="1" si="157"/>
        <v>0</v>
      </c>
      <c r="AK42" s="83">
        <f t="shared" ca="1" si="157"/>
        <v>0</v>
      </c>
      <c r="AL42" s="83">
        <f t="shared" ca="1" si="157"/>
        <v>0</v>
      </c>
      <c r="AM42" s="83">
        <f t="shared" ca="1" si="157"/>
        <v>0</v>
      </c>
      <c r="AN42" s="83">
        <f t="shared" ca="1" si="157"/>
        <v>0</v>
      </c>
      <c r="AO42" s="83">
        <f t="shared" ca="1" si="157"/>
        <v>0</v>
      </c>
      <c r="AP42" s="83">
        <f t="shared" ca="1" si="157"/>
        <v>0</v>
      </c>
      <c r="AQ42" s="83">
        <f t="shared" ca="1" si="157"/>
        <v>0</v>
      </c>
      <c r="AR42" s="83">
        <f t="shared" ca="1" si="157"/>
        <v>0</v>
      </c>
      <c r="AS42" s="83">
        <f t="shared" ca="1" si="157"/>
        <v>0</v>
      </c>
      <c r="AT42" s="83">
        <f t="shared" ca="1" si="157"/>
        <v>0</v>
      </c>
      <c r="AU42" s="83">
        <f t="shared" ca="1" si="157"/>
        <v>0</v>
      </c>
      <c r="AV42" s="83">
        <f t="shared" ca="1" si="157"/>
        <v>0</v>
      </c>
      <c r="AW42" s="83">
        <f t="shared" ca="1" si="157"/>
        <v>0</v>
      </c>
      <c r="AX42" s="83">
        <f t="shared" ca="1" si="157"/>
        <v>0</v>
      </c>
      <c r="AY42" s="83">
        <f t="shared" ca="1" si="157"/>
        <v>0</v>
      </c>
      <c r="AZ42" s="83">
        <f t="shared" ca="1" si="157"/>
        <v>0</v>
      </c>
      <c r="BA42" s="83">
        <f t="shared" ca="1" si="157"/>
        <v>0</v>
      </c>
      <c r="BB42" s="83">
        <f t="shared" ca="1" si="157"/>
        <v>0</v>
      </c>
      <c r="BC42" s="83">
        <f t="shared" ca="1" si="157"/>
        <v>0</v>
      </c>
      <c r="BD42" s="22">
        <f t="shared" ca="1" si="114"/>
        <v>0</v>
      </c>
      <c r="BE42" s="156" t="e">
        <f ca="1">BD42/$BD$43</f>
        <v>#DIV/0!</v>
      </c>
      <c r="BF42" s="181" t="e">
        <f t="shared" ca="1" si="115"/>
        <v>#DIV/0!</v>
      </c>
      <c r="BG42" s="13"/>
      <c r="BH42" s="18">
        <f t="shared" ca="1" si="119"/>
        <v>0</v>
      </c>
      <c r="BI42" s="156" t="e">
        <f ca="1">BH42/$BD$43</f>
        <v>#DIV/0!</v>
      </c>
      <c r="BJ42" s="181" t="e">
        <f t="shared" ca="1" si="116"/>
        <v>#DIV/0!</v>
      </c>
    </row>
    <row r="43" spans="1:62" x14ac:dyDescent="0.2">
      <c r="A43" s="380"/>
      <c r="B43" s="384" t="s">
        <v>80</v>
      </c>
      <c r="C43" s="385" t="s">
        <v>14</v>
      </c>
      <c r="D43" s="80">
        <f t="shared" ref="D43:E43" ca="1" si="158">SUM(D40:D42)</f>
        <v>0</v>
      </c>
      <c r="E43" s="80">
        <f t="shared" ca="1" si="158"/>
        <v>0</v>
      </c>
      <c r="F43" s="80">
        <f t="shared" ref="F43:BC43" ca="1" si="159">SUM(F40:F42)</f>
        <v>0</v>
      </c>
      <c r="G43" s="80">
        <f t="shared" ca="1" si="159"/>
        <v>0</v>
      </c>
      <c r="H43" s="80">
        <f t="shared" ca="1" si="159"/>
        <v>0</v>
      </c>
      <c r="I43" s="80">
        <f t="shared" ca="1" si="159"/>
        <v>0</v>
      </c>
      <c r="J43" s="80">
        <f t="shared" ca="1" si="159"/>
        <v>0</v>
      </c>
      <c r="K43" s="80">
        <f t="shared" ca="1" si="159"/>
        <v>0</v>
      </c>
      <c r="L43" s="80">
        <f t="shared" ca="1" si="159"/>
        <v>0</v>
      </c>
      <c r="M43" s="80">
        <f t="shared" ca="1" si="159"/>
        <v>0</v>
      </c>
      <c r="N43" s="80">
        <f t="shared" ca="1" si="159"/>
        <v>0</v>
      </c>
      <c r="O43" s="80">
        <f t="shared" ca="1" si="159"/>
        <v>0</v>
      </c>
      <c r="P43" s="80">
        <f t="shared" ca="1" si="159"/>
        <v>0</v>
      </c>
      <c r="Q43" s="80">
        <f t="shared" ca="1" si="159"/>
        <v>0</v>
      </c>
      <c r="R43" s="80">
        <f t="shared" ca="1" si="159"/>
        <v>0</v>
      </c>
      <c r="S43" s="80">
        <f t="shared" ca="1" si="159"/>
        <v>0</v>
      </c>
      <c r="T43" s="80">
        <f t="shared" ca="1" si="159"/>
        <v>0</v>
      </c>
      <c r="U43" s="80">
        <f t="shared" ca="1" si="159"/>
        <v>0</v>
      </c>
      <c r="V43" s="80">
        <f t="shared" ca="1" si="159"/>
        <v>0</v>
      </c>
      <c r="W43" s="80">
        <f t="shared" ca="1" si="159"/>
        <v>0</v>
      </c>
      <c r="X43" s="80">
        <f t="shared" ca="1" si="159"/>
        <v>0</v>
      </c>
      <c r="Y43" s="80">
        <f t="shared" ca="1" si="159"/>
        <v>0</v>
      </c>
      <c r="Z43" s="80">
        <f t="shared" ca="1" si="159"/>
        <v>0</v>
      </c>
      <c r="AA43" s="80">
        <f t="shared" ca="1" si="159"/>
        <v>0</v>
      </c>
      <c r="AB43" s="80">
        <f t="shared" ca="1" si="159"/>
        <v>0</v>
      </c>
      <c r="AC43" s="80">
        <f t="shared" ca="1" si="159"/>
        <v>0</v>
      </c>
      <c r="AD43" s="80">
        <f t="shared" ca="1" si="159"/>
        <v>0</v>
      </c>
      <c r="AE43" s="80">
        <f t="shared" ca="1" si="159"/>
        <v>0</v>
      </c>
      <c r="AF43" s="80">
        <f t="shared" ca="1" si="159"/>
        <v>0</v>
      </c>
      <c r="AG43" s="80">
        <f t="shared" ca="1" si="159"/>
        <v>0</v>
      </c>
      <c r="AH43" s="80">
        <f t="shared" ca="1" si="159"/>
        <v>0</v>
      </c>
      <c r="AI43" s="80">
        <f t="shared" ca="1" si="159"/>
        <v>0</v>
      </c>
      <c r="AJ43" s="80">
        <f t="shared" ca="1" si="159"/>
        <v>0</v>
      </c>
      <c r="AK43" s="80">
        <f t="shared" ca="1" si="159"/>
        <v>0</v>
      </c>
      <c r="AL43" s="80">
        <f t="shared" ca="1" si="159"/>
        <v>0</v>
      </c>
      <c r="AM43" s="80">
        <f t="shared" ca="1" si="159"/>
        <v>0</v>
      </c>
      <c r="AN43" s="80">
        <f t="shared" ca="1" si="159"/>
        <v>0</v>
      </c>
      <c r="AO43" s="80">
        <f t="shared" ca="1" si="159"/>
        <v>0</v>
      </c>
      <c r="AP43" s="80">
        <f t="shared" ca="1" si="159"/>
        <v>0</v>
      </c>
      <c r="AQ43" s="80">
        <f t="shared" ca="1" si="159"/>
        <v>0</v>
      </c>
      <c r="AR43" s="80">
        <f t="shared" ca="1" si="159"/>
        <v>0</v>
      </c>
      <c r="AS43" s="80">
        <f t="shared" ca="1" si="159"/>
        <v>0</v>
      </c>
      <c r="AT43" s="80">
        <f t="shared" ca="1" si="159"/>
        <v>0</v>
      </c>
      <c r="AU43" s="80">
        <f t="shared" ca="1" si="159"/>
        <v>0</v>
      </c>
      <c r="AV43" s="80">
        <f t="shared" ca="1" si="159"/>
        <v>0</v>
      </c>
      <c r="AW43" s="80">
        <f t="shared" ca="1" si="159"/>
        <v>0</v>
      </c>
      <c r="AX43" s="80">
        <f t="shared" ca="1" si="159"/>
        <v>0</v>
      </c>
      <c r="AY43" s="80">
        <f t="shared" ca="1" si="159"/>
        <v>0</v>
      </c>
      <c r="AZ43" s="80">
        <f t="shared" ca="1" si="159"/>
        <v>0</v>
      </c>
      <c r="BA43" s="80">
        <f t="shared" ca="1" si="159"/>
        <v>0</v>
      </c>
      <c r="BB43" s="80">
        <f t="shared" ca="1" si="159"/>
        <v>0</v>
      </c>
      <c r="BC43" s="80">
        <f t="shared" ca="1" si="159"/>
        <v>0</v>
      </c>
      <c r="BD43" s="79">
        <f t="shared" ca="1" si="114"/>
        <v>0</v>
      </c>
      <c r="BE43" s="155" t="e">
        <f ca="1">SUM(BE40:BE42)</f>
        <v>#DIV/0!</v>
      </c>
      <c r="BF43" s="155" t="e">
        <f t="shared" ca="1" si="115"/>
        <v>#DIV/0!</v>
      </c>
      <c r="BG43" s="13"/>
      <c r="BH43" s="79">
        <f t="shared" ca="1" si="119"/>
        <v>0</v>
      </c>
      <c r="BI43" s="155" t="e">
        <f ca="1">SUM(BI40:BI42)</f>
        <v>#DIV/0!</v>
      </c>
      <c r="BJ43" s="155" t="e">
        <f t="shared" ca="1" si="116"/>
        <v>#DIV/0!</v>
      </c>
    </row>
    <row r="44" spans="1:62" x14ac:dyDescent="0.2">
      <c r="A44" s="386" t="s">
        <v>16</v>
      </c>
      <c r="B44" s="387"/>
      <c r="C44" s="388"/>
      <c r="D44" s="48">
        <f ca="1">D32+D39+D43</f>
        <v>0</v>
      </c>
      <c r="E44" s="48">
        <f t="shared" ref="E44:T44" ca="1" si="160">E32+E39+E43</f>
        <v>0</v>
      </c>
      <c r="F44" s="48">
        <f t="shared" ca="1" si="160"/>
        <v>0</v>
      </c>
      <c r="G44" s="48">
        <f t="shared" ca="1" si="160"/>
        <v>0</v>
      </c>
      <c r="H44" s="48">
        <f t="shared" ca="1" si="160"/>
        <v>0</v>
      </c>
      <c r="I44" s="48">
        <f t="shared" ca="1" si="160"/>
        <v>0</v>
      </c>
      <c r="J44" s="48">
        <f t="shared" ca="1" si="160"/>
        <v>0</v>
      </c>
      <c r="K44" s="48">
        <f t="shared" ca="1" si="160"/>
        <v>0</v>
      </c>
      <c r="L44" s="48">
        <f t="shared" ca="1" si="160"/>
        <v>0</v>
      </c>
      <c r="M44" s="48">
        <f ca="1">M32+M39+M43</f>
        <v>0</v>
      </c>
      <c r="N44" s="48">
        <f t="shared" ca="1" si="160"/>
        <v>0</v>
      </c>
      <c r="O44" s="48">
        <f t="shared" ca="1" si="160"/>
        <v>0</v>
      </c>
      <c r="P44" s="48">
        <f t="shared" ca="1" si="160"/>
        <v>0</v>
      </c>
      <c r="Q44" s="48">
        <f t="shared" ca="1" si="160"/>
        <v>0</v>
      </c>
      <c r="R44" s="48">
        <f t="shared" ca="1" si="160"/>
        <v>0</v>
      </c>
      <c r="S44" s="48">
        <f t="shared" ca="1" si="160"/>
        <v>0</v>
      </c>
      <c r="T44" s="48">
        <f t="shared" ca="1" si="160"/>
        <v>0</v>
      </c>
      <c r="U44" s="48">
        <f t="shared" ref="U44:X44" ca="1" si="161">U32+U39+U43</f>
        <v>0</v>
      </c>
      <c r="V44" s="48">
        <f t="shared" ca="1" si="161"/>
        <v>0</v>
      </c>
      <c r="W44" s="48">
        <f t="shared" ca="1" si="161"/>
        <v>0</v>
      </c>
      <c r="X44" s="48">
        <f t="shared" ca="1" si="161"/>
        <v>0</v>
      </c>
      <c r="Y44" s="48">
        <f t="shared" ref="Y44:AB44" ca="1" si="162">Y32+Y39+Y43</f>
        <v>0</v>
      </c>
      <c r="Z44" s="48">
        <f t="shared" ca="1" si="162"/>
        <v>0</v>
      </c>
      <c r="AA44" s="48">
        <f t="shared" ca="1" si="162"/>
        <v>0</v>
      </c>
      <c r="AB44" s="48">
        <f t="shared" ca="1" si="162"/>
        <v>0</v>
      </c>
      <c r="AC44" s="48">
        <f t="shared" ref="AC44:AX44" ca="1" si="163">AC32+AC39+AC43</f>
        <v>0</v>
      </c>
      <c r="AD44" s="48">
        <f t="shared" ca="1" si="163"/>
        <v>0</v>
      </c>
      <c r="AE44" s="48">
        <f t="shared" ca="1" si="163"/>
        <v>0</v>
      </c>
      <c r="AF44" s="48">
        <f t="shared" ca="1" si="163"/>
        <v>0</v>
      </c>
      <c r="AG44" s="48">
        <f t="shared" ca="1" si="163"/>
        <v>0</v>
      </c>
      <c r="AH44" s="48">
        <f t="shared" ca="1" si="163"/>
        <v>0</v>
      </c>
      <c r="AI44" s="48">
        <f t="shared" ca="1" si="163"/>
        <v>0</v>
      </c>
      <c r="AJ44" s="48">
        <f t="shared" ca="1" si="163"/>
        <v>0</v>
      </c>
      <c r="AK44" s="48">
        <f t="shared" ca="1" si="163"/>
        <v>0</v>
      </c>
      <c r="AL44" s="48">
        <f t="shared" ca="1" si="163"/>
        <v>0</v>
      </c>
      <c r="AM44" s="48">
        <f t="shared" ref="AM44:AU44" ca="1" si="164">AM32+AM39+AM43</f>
        <v>0</v>
      </c>
      <c r="AN44" s="48">
        <f t="shared" ca="1" si="164"/>
        <v>0</v>
      </c>
      <c r="AO44" s="48">
        <f t="shared" ca="1" si="164"/>
        <v>0</v>
      </c>
      <c r="AP44" s="48">
        <f t="shared" ca="1" si="164"/>
        <v>0</v>
      </c>
      <c r="AQ44" s="48">
        <f t="shared" ca="1" si="164"/>
        <v>0</v>
      </c>
      <c r="AR44" s="48">
        <f t="shared" ca="1" si="164"/>
        <v>0</v>
      </c>
      <c r="AS44" s="48">
        <f t="shared" ca="1" si="164"/>
        <v>0</v>
      </c>
      <c r="AT44" s="48">
        <f t="shared" ca="1" si="164"/>
        <v>0</v>
      </c>
      <c r="AU44" s="48">
        <f t="shared" ca="1" si="164"/>
        <v>0</v>
      </c>
      <c r="AV44" s="48">
        <f t="shared" ca="1" si="163"/>
        <v>0</v>
      </c>
      <c r="AW44" s="48">
        <f t="shared" ca="1" si="163"/>
        <v>0</v>
      </c>
      <c r="AX44" s="48">
        <f t="shared" ca="1" si="163"/>
        <v>0</v>
      </c>
      <c r="AY44" s="48">
        <f t="shared" ref="AY44:BD44" ca="1" si="165">AY32+AY39+AY43</f>
        <v>0</v>
      </c>
      <c r="AZ44" s="48">
        <f t="shared" ca="1" si="165"/>
        <v>0</v>
      </c>
      <c r="BA44" s="48">
        <f t="shared" ca="1" si="165"/>
        <v>0</v>
      </c>
      <c r="BB44" s="48">
        <f t="shared" ref="BB44:BC44" ca="1" si="166">BB32+BB39+BB43</f>
        <v>0</v>
      </c>
      <c r="BC44" s="48">
        <f t="shared" ca="1" si="166"/>
        <v>0</v>
      </c>
      <c r="BD44" s="48">
        <f t="shared" ca="1" si="165"/>
        <v>0</v>
      </c>
      <c r="BE44" s="180"/>
      <c r="BF44" s="182" t="e">
        <f ca="1">BD44/$BD$44</f>
        <v>#DIV/0!</v>
      </c>
      <c r="BG44" s="13"/>
      <c r="BH44" s="48">
        <f t="shared" ref="BH44" ca="1" si="167">BH32+BH39+BH43</f>
        <v>0</v>
      </c>
      <c r="BI44" s="180"/>
      <c r="BJ44" s="182" t="e">
        <f ca="1">BH44/$BD$44</f>
        <v>#DIV/0!</v>
      </c>
    </row>
    <row r="45" spans="1:62" ht="7.5" customHeight="1" x14ac:dyDescent="0.2">
      <c r="A45" s="13"/>
      <c r="B45" s="13"/>
      <c r="C45" s="13"/>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c r="BF45" s="15"/>
      <c r="BG45" s="13"/>
      <c r="BH45" s="14"/>
      <c r="BI45" s="15"/>
      <c r="BJ45" s="15"/>
    </row>
    <row r="46" spans="1:62" s="219" customFormat="1" x14ac:dyDescent="0.2">
      <c r="A46" s="173" t="s">
        <v>113</v>
      </c>
      <c r="B46" s="174" t="s">
        <v>111</v>
      </c>
      <c r="C46" s="175"/>
      <c r="D46" s="177">
        <f ca="1">INDIRECT(COLUMN(A$1)&amp;"!AF44")</f>
        <v>0</v>
      </c>
      <c r="E46" s="177">
        <f t="shared" ref="E46:BC46" ca="1" si="168">INDIRECT(COLUMN(B$1)&amp;"!AF44")</f>
        <v>0</v>
      </c>
      <c r="F46" s="177">
        <f t="shared" ca="1" si="168"/>
        <v>0</v>
      </c>
      <c r="G46" s="177">
        <f t="shared" ca="1" si="168"/>
        <v>0</v>
      </c>
      <c r="H46" s="177">
        <f t="shared" ca="1" si="168"/>
        <v>0</v>
      </c>
      <c r="I46" s="177">
        <f t="shared" ca="1" si="168"/>
        <v>0</v>
      </c>
      <c r="J46" s="177">
        <f t="shared" ca="1" si="168"/>
        <v>0</v>
      </c>
      <c r="K46" s="177">
        <f t="shared" ca="1" si="168"/>
        <v>0</v>
      </c>
      <c r="L46" s="177">
        <f t="shared" ca="1" si="168"/>
        <v>0</v>
      </c>
      <c r="M46" s="177">
        <f t="shared" ca="1" si="168"/>
        <v>0</v>
      </c>
      <c r="N46" s="177">
        <f t="shared" ca="1" si="168"/>
        <v>0</v>
      </c>
      <c r="O46" s="177">
        <f t="shared" ca="1" si="168"/>
        <v>0</v>
      </c>
      <c r="P46" s="177">
        <f t="shared" ca="1" si="168"/>
        <v>0</v>
      </c>
      <c r="Q46" s="177">
        <f t="shared" ca="1" si="168"/>
        <v>0</v>
      </c>
      <c r="R46" s="177">
        <f t="shared" ca="1" si="168"/>
        <v>0</v>
      </c>
      <c r="S46" s="177">
        <f t="shared" ca="1" si="168"/>
        <v>0</v>
      </c>
      <c r="T46" s="177">
        <f t="shared" ca="1" si="168"/>
        <v>0</v>
      </c>
      <c r="U46" s="177">
        <f t="shared" ca="1" si="168"/>
        <v>0</v>
      </c>
      <c r="V46" s="177">
        <f t="shared" ca="1" si="168"/>
        <v>0</v>
      </c>
      <c r="W46" s="177">
        <f t="shared" ca="1" si="168"/>
        <v>0</v>
      </c>
      <c r="X46" s="177">
        <f t="shared" ca="1" si="168"/>
        <v>0</v>
      </c>
      <c r="Y46" s="177">
        <f t="shared" ca="1" si="168"/>
        <v>0</v>
      </c>
      <c r="Z46" s="177">
        <f t="shared" ca="1" si="168"/>
        <v>0</v>
      </c>
      <c r="AA46" s="177">
        <f t="shared" ca="1" si="168"/>
        <v>0</v>
      </c>
      <c r="AB46" s="177">
        <f t="shared" ca="1" si="168"/>
        <v>0</v>
      </c>
      <c r="AC46" s="177">
        <f t="shared" ca="1" si="168"/>
        <v>0</v>
      </c>
      <c r="AD46" s="177">
        <f t="shared" ca="1" si="168"/>
        <v>0</v>
      </c>
      <c r="AE46" s="177">
        <f t="shared" ca="1" si="168"/>
        <v>0</v>
      </c>
      <c r="AF46" s="177">
        <f t="shared" ca="1" si="168"/>
        <v>0</v>
      </c>
      <c r="AG46" s="177">
        <f t="shared" ca="1" si="168"/>
        <v>0</v>
      </c>
      <c r="AH46" s="177">
        <f t="shared" ca="1" si="168"/>
        <v>0</v>
      </c>
      <c r="AI46" s="177">
        <f t="shared" ca="1" si="168"/>
        <v>0</v>
      </c>
      <c r="AJ46" s="177">
        <f t="shared" ca="1" si="168"/>
        <v>0</v>
      </c>
      <c r="AK46" s="177">
        <f t="shared" ca="1" si="168"/>
        <v>0</v>
      </c>
      <c r="AL46" s="177">
        <f t="shared" ca="1" si="168"/>
        <v>0</v>
      </c>
      <c r="AM46" s="177">
        <f t="shared" ca="1" si="168"/>
        <v>0</v>
      </c>
      <c r="AN46" s="177">
        <f t="shared" ca="1" si="168"/>
        <v>0</v>
      </c>
      <c r="AO46" s="177">
        <f t="shared" ca="1" si="168"/>
        <v>0</v>
      </c>
      <c r="AP46" s="177">
        <f t="shared" ca="1" si="168"/>
        <v>0</v>
      </c>
      <c r="AQ46" s="177">
        <f t="shared" ca="1" si="168"/>
        <v>0</v>
      </c>
      <c r="AR46" s="177">
        <f t="shared" ca="1" si="168"/>
        <v>0</v>
      </c>
      <c r="AS46" s="177">
        <f t="shared" ca="1" si="168"/>
        <v>0</v>
      </c>
      <c r="AT46" s="177">
        <f t="shared" ca="1" si="168"/>
        <v>0</v>
      </c>
      <c r="AU46" s="177">
        <f t="shared" ca="1" si="168"/>
        <v>0</v>
      </c>
      <c r="AV46" s="177">
        <f t="shared" ca="1" si="168"/>
        <v>0</v>
      </c>
      <c r="AW46" s="177">
        <f t="shared" ca="1" si="168"/>
        <v>0</v>
      </c>
      <c r="AX46" s="177">
        <f t="shared" ca="1" si="168"/>
        <v>0</v>
      </c>
      <c r="AY46" s="177">
        <f t="shared" ca="1" si="168"/>
        <v>0</v>
      </c>
      <c r="AZ46" s="177">
        <f t="shared" ca="1" si="168"/>
        <v>0</v>
      </c>
      <c r="BA46" s="177">
        <f t="shared" ca="1" si="168"/>
        <v>0</v>
      </c>
      <c r="BB46" s="177">
        <f t="shared" ca="1" si="168"/>
        <v>0</v>
      </c>
      <c r="BC46" s="177">
        <f t="shared" ca="1" si="168"/>
        <v>0</v>
      </c>
      <c r="BD46" s="176">
        <f ca="1">SUM(D46:BC46)</f>
        <v>0</v>
      </c>
      <c r="BE46" s="172"/>
      <c r="BF46" s="172"/>
      <c r="BG46" s="252"/>
      <c r="BH46" s="171"/>
      <c r="BI46" s="172"/>
      <c r="BJ46" s="172"/>
    </row>
    <row r="47" spans="1:62" x14ac:dyDescent="0.2">
      <c r="A47" s="13"/>
      <c r="B47" s="13"/>
      <c r="C47" s="13"/>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c r="BF47" s="15"/>
      <c r="BG47" s="13"/>
      <c r="BH47" s="14"/>
      <c r="BI47" s="15"/>
      <c r="BJ47" s="15"/>
    </row>
    <row r="48" spans="1:62" x14ac:dyDescent="0.2">
      <c r="A48" s="345" t="s">
        <v>56</v>
      </c>
      <c r="B48" s="346"/>
      <c r="C48" s="347"/>
      <c r="D48" s="25">
        <f ca="1">INDIRECT(COLUMN(A$1)&amp;"!AF47")</f>
        <v>7</v>
      </c>
      <c r="E48" s="25">
        <f t="shared" ref="E48" ca="1" si="169">INDIRECT(COLUMN(B$1)&amp;"!AF47")</f>
        <v>7</v>
      </c>
      <c r="F48" s="25">
        <f t="shared" ref="F48" ca="1" si="170">INDIRECT(COLUMN(C$1)&amp;"!AF47")</f>
        <v>7</v>
      </c>
      <c r="G48" s="25">
        <f t="shared" ref="G48" ca="1" si="171">INDIRECT(COLUMN(D$1)&amp;"!AF47")</f>
        <v>7</v>
      </c>
      <c r="H48" s="25">
        <f t="shared" ref="H48" ca="1" si="172">INDIRECT(COLUMN(E$1)&amp;"!AF47")</f>
        <v>7</v>
      </c>
      <c r="I48" s="25">
        <f t="shared" ref="I48" ca="1" si="173">INDIRECT(COLUMN(F$1)&amp;"!AF47")</f>
        <v>7</v>
      </c>
      <c r="J48" s="25">
        <f t="shared" ref="J48" ca="1" si="174">INDIRECT(COLUMN(G$1)&amp;"!AF47")</f>
        <v>7</v>
      </c>
      <c r="K48" s="25">
        <f t="shared" ref="K48" ca="1" si="175">INDIRECT(COLUMN(H$1)&amp;"!AF47")</f>
        <v>7</v>
      </c>
      <c r="L48" s="25">
        <f t="shared" ref="L48" ca="1" si="176">INDIRECT(COLUMN(I$1)&amp;"!AF47")</f>
        <v>7</v>
      </c>
      <c r="M48" s="25">
        <f t="shared" ref="M48" ca="1" si="177">INDIRECT(COLUMN(J$1)&amp;"!AF47")</f>
        <v>7</v>
      </c>
      <c r="N48" s="25">
        <f t="shared" ref="N48" ca="1" si="178">INDIRECT(COLUMN(K$1)&amp;"!AF47")</f>
        <v>7</v>
      </c>
      <c r="O48" s="25">
        <f t="shared" ref="O48" ca="1" si="179">INDIRECT(COLUMN(L$1)&amp;"!AF47")</f>
        <v>7</v>
      </c>
      <c r="P48" s="25">
        <f t="shared" ref="P48" ca="1" si="180">INDIRECT(COLUMN(M$1)&amp;"!AF47")</f>
        <v>7</v>
      </c>
      <c r="Q48" s="25">
        <f t="shared" ref="Q48" ca="1" si="181">INDIRECT(COLUMN(N$1)&amp;"!AF47")</f>
        <v>7</v>
      </c>
      <c r="R48" s="25">
        <f t="shared" ref="R48" ca="1" si="182">INDIRECT(COLUMN(O$1)&amp;"!AF47")</f>
        <v>7</v>
      </c>
      <c r="S48" s="25">
        <f t="shared" ref="S48" ca="1" si="183">INDIRECT(COLUMN(P$1)&amp;"!AF47")</f>
        <v>7</v>
      </c>
      <c r="T48" s="25">
        <f t="shared" ref="T48" ca="1" si="184">INDIRECT(COLUMN(Q$1)&amp;"!AF47")</f>
        <v>7</v>
      </c>
      <c r="U48" s="25">
        <f t="shared" ref="U48" ca="1" si="185">INDIRECT(COLUMN(R$1)&amp;"!AF47")</f>
        <v>7</v>
      </c>
      <c r="V48" s="25">
        <f t="shared" ref="V48" ca="1" si="186">INDIRECT(COLUMN(S$1)&amp;"!AF47")</f>
        <v>7</v>
      </c>
      <c r="W48" s="25">
        <f t="shared" ref="W48" ca="1" si="187">INDIRECT(COLUMN(T$1)&amp;"!AF47")</f>
        <v>7</v>
      </c>
      <c r="X48" s="25">
        <f t="shared" ref="X48" ca="1" si="188">INDIRECT(COLUMN(U$1)&amp;"!AF47")</f>
        <v>7</v>
      </c>
      <c r="Y48" s="25">
        <f t="shared" ref="Y48" ca="1" si="189">INDIRECT(COLUMN(V$1)&amp;"!AF47")</f>
        <v>7</v>
      </c>
      <c r="Z48" s="25">
        <f t="shared" ref="Z48" ca="1" si="190">INDIRECT(COLUMN(W$1)&amp;"!AF47")</f>
        <v>7</v>
      </c>
      <c r="AA48" s="25">
        <f t="shared" ref="AA48" ca="1" si="191">INDIRECT(COLUMN(X$1)&amp;"!AF47")</f>
        <v>7</v>
      </c>
      <c r="AB48" s="25">
        <f t="shared" ref="AB48" ca="1" si="192">INDIRECT(COLUMN(Y$1)&amp;"!AF47")</f>
        <v>7</v>
      </c>
      <c r="AC48" s="25">
        <f t="shared" ref="AC48" ca="1" si="193">INDIRECT(COLUMN(Z$1)&amp;"!AF47")</f>
        <v>7</v>
      </c>
      <c r="AD48" s="25">
        <f t="shared" ref="AD48" ca="1" si="194">INDIRECT(COLUMN(AA$1)&amp;"!AF47")</f>
        <v>7</v>
      </c>
      <c r="AE48" s="25">
        <f t="shared" ref="AE48" ca="1" si="195">INDIRECT(COLUMN(AB$1)&amp;"!AF47")</f>
        <v>7</v>
      </c>
      <c r="AF48" s="25">
        <f t="shared" ref="AF48" ca="1" si="196">INDIRECT(COLUMN(AC$1)&amp;"!AF47")</f>
        <v>7</v>
      </c>
      <c r="AG48" s="25">
        <f t="shared" ref="AG48" ca="1" si="197">INDIRECT(COLUMN(AD$1)&amp;"!AF47")</f>
        <v>7</v>
      </c>
      <c r="AH48" s="25">
        <f t="shared" ref="AH48" ca="1" si="198">INDIRECT(COLUMN(AE$1)&amp;"!AF47")</f>
        <v>7</v>
      </c>
      <c r="AI48" s="25">
        <f t="shared" ref="AI48" ca="1" si="199">INDIRECT(COLUMN(AF$1)&amp;"!AF47")</f>
        <v>7</v>
      </c>
      <c r="AJ48" s="25">
        <f t="shared" ref="AJ48" ca="1" si="200">INDIRECT(COLUMN(AG$1)&amp;"!AF47")</f>
        <v>7</v>
      </c>
      <c r="AK48" s="25">
        <f t="shared" ref="AK48" ca="1" si="201">INDIRECT(COLUMN(AH$1)&amp;"!AF47")</f>
        <v>7</v>
      </c>
      <c r="AL48" s="25">
        <f t="shared" ref="AL48" ca="1" si="202">INDIRECT(COLUMN(AI$1)&amp;"!AF47")</f>
        <v>7</v>
      </c>
      <c r="AM48" s="25">
        <f t="shared" ref="AM48" ca="1" si="203">INDIRECT(COLUMN(AJ$1)&amp;"!AF47")</f>
        <v>7</v>
      </c>
      <c r="AN48" s="25">
        <f t="shared" ref="AN48" ca="1" si="204">INDIRECT(COLUMN(AK$1)&amp;"!AF47")</f>
        <v>7</v>
      </c>
      <c r="AO48" s="25">
        <f t="shared" ref="AO48" ca="1" si="205">INDIRECT(COLUMN(AL$1)&amp;"!AF47")</f>
        <v>7</v>
      </c>
      <c r="AP48" s="25">
        <f t="shared" ref="AP48" ca="1" si="206">INDIRECT(COLUMN(AM$1)&amp;"!AF47")</f>
        <v>7</v>
      </c>
      <c r="AQ48" s="25">
        <f t="shared" ref="AQ48" ca="1" si="207">INDIRECT(COLUMN(AN$1)&amp;"!AF47")</f>
        <v>7</v>
      </c>
      <c r="AR48" s="25">
        <f t="shared" ref="AR48" ca="1" si="208">INDIRECT(COLUMN(AO$1)&amp;"!AF47")</f>
        <v>7</v>
      </c>
      <c r="AS48" s="25">
        <f t="shared" ref="AS48" ca="1" si="209">INDIRECT(COLUMN(AP$1)&amp;"!AF47")</f>
        <v>7</v>
      </c>
      <c r="AT48" s="25">
        <f t="shared" ref="AT48" ca="1" si="210">INDIRECT(COLUMN(AQ$1)&amp;"!AF47")</f>
        <v>7</v>
      </c>
      <c r="AU48" s="25">
        <f t="shared" ref="AU48" ca="1" si="211">INDIRECT(COLUMN(AR$1)&amp;"!AF47")</f>
        <v>7</v>
      </c>
      <c r="AV48" s="25">
        <f t="shared" ref="AV48" ca="1" si="212">INDIRECT(COLUMN(AS$1)&amp;"!AF47")</f>
        <v>7</v>
      </c>
      <c r="AW48" s="25">
        <f t="shared" ref="AW48" ca="1" si="213">INDIRECT(COLUMN(AT$1)&amp;"!AF47")</f>
        <v>7</v>
      </c>
      <c r="AX48" s="25">
        <f t="shared" ref="AX48" ca="1" si="214">INDIRECT(COLUMN(AU$1)&amp;"!AF47")</f>
        <v>7</v>
      </c>
      <c r="AY48" s="25">
        <f t="shared" ref="AY48" ca="1" si="215">INDIRECT(COLUMN(AV$1)&amp;"!AF47")</f>
        <v>7</v>
      </c>
      <c r="AZ48" s="25">
        <f t="shared" ref="AZ48" ca="1" si="216">INDIRECT(COLUMN(AW$1)&amp;"!AF47")</f>
        <v>7</v>
      </c>
      <c r="BA48" s="25">
        <f t="shared" ref="BA48" ca="1" si="217">INDIRECT(COLUMN(AX$1)&amp;"!AF47")</f>
        <v>7</v>
      </c>
      <c r="BB48" s="25">
        <f t="shared" ref="BB48" ca="1" si="218">INDIRECT(COLUMN(AY$1)&amp;"!AF47")</f>
        <v>7</v>
      </c>
      <c r="BC48" s="25">
        <f t="shared" ref="BC48" ca="1" si="219">INDIRECT(COLUMN(AZ$1)&amp;"!AF47")</f>
        <v>7</v>
      </c>
      <c r="BD48" s="25">
        <f ca="1">SUM(D48:BC48)</f>
        <v>364</v>
      </c>
      <c r="BE48" s="15"/>
      <c r="BF48" s="15"/>
      <c r="BG48" s="13"/>
      <c r="BH48" s="25">
        <f ca="1">SUM(OFFSET(D48,0,$BO$6,1,$BO$7))</f>
        <v>49</v>
      </c>
      <c r="BI48" s="15"/>
      <c r="BJ48" s="15"/>
    </row>
    <row r="49" spans="1:62" ht="23.25" x14ac:dyDescent="0.3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8"/>
      <c r="BE49" s="28"/>
      <c r="BF49" s="28"/>
      <c r="BG49" s="13"/>
      <c r="BH49" s="28"/>
      <c r="BI49" s="28"/>
      <c r="BJ49" s="28"/>
    </row>
  </sheetData>
  <sheetProtection sheet="1" formatCells="0"/>
  <mergeCells count="41">
    <mergeCell ref="A48:C48"/>
    <mergeCell ref="A44:C44"/>
    <mergeCell ref="B32:C32"/>
    <mergeCell ref="A33:A39"/>
    <mergeCell ref="B33:C33"/>
    <mergeCell ref="B34:C34"/>
    <mergeCell ref="B35:C35"/>
    <mergeCell ref="B36:C36"/>
    <mergeCell ref="B37:C37"/>
    <mergeCell ref="B38:C38"/>
    <mergeCell ref="B39:C39"/>
    <mergeCell ref="A40:A43"/>
    <mergeCell ref="B40:C40"/>
    <mergeCell ref="B41:C41"/>
    <mergeCell ref="B42:C42"/>
    <mergeCell ref="B43:C43"/>
    <mergeCell ref="A20:A32"/>
    <mergeCell ref="B20:B21"/>
    <mergeCell ref="B22:B23"/>
    <mergeCell ref="B24:B25"/>
    <mergeCell ref="B26:B27"/>
    <mergeCell ref="B29:B30"/>
    <mergeCell ref="A12:A19"/>
    <mergeCell ref="B12:C12"/>
    <mergeCell ref="B13:C13"/>
    <mergeCell ref="B14:C14"/>
    <mergeCell ref="B15:C15"/>
    <mergeCell ref="B16:C16"/>
    <mergeCell ref="B17:C17"/>
    <mergeCell ref="B18:C18"/>
    <mergeCell ref="B19:C19"/>
    <mergeCell ref="AJ1:AO2"/>
    <mergeCell ref="Q1:V2"/>
    <mergeCell ref="BH8:BH11"/>
    <mergeCell ref="BI8:BI11"/>
    <mergeCell ref="BJ8:BJ11"/>
    <mergeCell ref="BD8:BD11"/>
    <mergeCell ref="BE8:BE11"/>
    <mergeCell ref="BF8:BF11"/>
    <mergeCell ref="BB1:BF2"/>
    <mergeCell ref="BH1:BJ2"/>
  </mergeCells>
  <conditionalFormatting sqref="D12:BC18">
    <cfRule type="cellIs" dxfId="7" priority="4" operator="greaterThan">
      <formula>0</formula>
    </cfRule>
  </conditionalFormatting>
  <conditionalFormatting sqref="D20:BC31">
    <cfRule type="cellIs" dxfId="6" priority="3" operator="greaterThan">
      <formula>0</formula>
    </cfRule>
  </conditionalFormatting>
  <conditionalFormatting sqref="D33:BC38">
    <cfRule type="cellIs" dxfId="5" priority="2" operator="greaterThan">
      <formula>0</formula>
    </cfRule>
  </conditionalFormatting>
  <conditionalFormatting sqref="D40:BC42">
    <cfRule type="cellIs" dxfId="4" priority="1"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1"/>
  <headerFooter alignWithMargins="0">
    <oddFooter>&amp;L&amp;8&amp;F / &amp;A&amp;C&amp;8&amp;P/&amp;N&amp;R&amp;8&amp;D</oddFooter>
  </headerFooter>
  <rowBreaks count="1" manualBreakCount="1">
    <brk id="48" max="11" man="1"/>
  </rowBreaks>
  <colBreaks count="2" manualBreakCount="2">
    <brk id="22" max="59" man="1"/>
    <brk id="41" max="59" man="1"/>
  </colBreaks>
  <drawing r:id="rId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4">
    <tabColor theme="5" tint="0.59999389629810485"/>
  </sheetPr>
  <dimension ref="A1:L46"/>
  <sheetViews>
    <sheetView showGridLines="0" zoomScaleNormal="100" workbookViewId="0">
      <selection activeCell="N14" sqref="N14"/>
    </sheetView>
  </sheetViews>
  <sheetFormatPr baseColWidth="10" defaultColWidth="10.85546875" defaultRowHeight="12.75" x14ac:dyDescent="0.2"/>
  <cols>
    <col min="1" max="9" width="13.42578125" style="2" customWidth="1"/>
    <col min="10" max="11" width="13.42578125" style="3" customWidth="1"/>
    <col min="12" max="12" width="1.7109375" style="2" customWidth="1"/>
    <col min="13" max="13" width="10.85546875" style="2"/>
    <col min="14" max="14" width="12.85546875" style="2" customWidth="1"/>
    <col min="15" max="16384" width="10.85546875" style="2"/>
  </cols>
  <sheetData>
    <row r="1" spans="1:12" s="1" customFormat="1" ht="23.25" customHeight="1" x14ac:dyDescent="0.35">
      <c r="A1" s="39" t="s">
        <v>84</v>
      </c>
      <c r="B1" s="36"/>
      <c r="C1" s="67"/>
      <c r="D1" s="62"/>
      <c r="E1" s="63"/>
      <c r="F1" s="64"/>
      <c r="G1" s="65"/>
      <c r="H1" s="66"/>
      <c r="I1" s="409" t="str">
        <f>'1'!X1</f>
        <v>Trainingstagebuch 2024/2025
Kader Langlauf</v>
      </c>
      <c r="J1" s="409"/>
      <c r="K1" s="410"/>
      <c r="L1" s="57"/>
    </row>
    <row r="2" spans="1:12" s="1" customFormat="1" ht="13.7" customHeight="1" x14ac:dyDescent="0.35">
      <c r="A2" s="38"/>
      <c r="B2" s="32"/>
      <c r="C2" s="35"/>
      <c r="D2" s="35"/>
      <c r="E2" s="27"/>
      <c r="F2" s="35"/>
      <c r="G2" s="35"/>
      <c r="H2" s="27"/>
      <c r="I2" s="409"/>
      <c r="J2" s="409"/>
      <c r="K2" s="410"/>
      <c r="L2" s="57"/>
    </row>
    <row r="3" spans="1:12" s="1" customFormat="1" ht="23.25" x14ac:dyDescent="0.35">
      <c r="A3" s="38" t="str">
        <f>'4-Wochen Details'!B3</f>
        <v>Kalenderwochen</v>
      </c>
      <c r="B3" s="27"/>
      <c r="C3" s="27"/>
      <c r="D3" s="96">
        <f>'Wochen einzeln'!BI3</f>
        <v>18</v>
      </c>
      <c r="E3" s="62" t="str">
        <f>'4-Wochen Details'!F3</f>
        <v>bis</v>
      </c>
      <c r="F3" s="62">
        <f>'Wochen einzeln'!BJ3</f>
        <v>24</v>
      </c>
      <c r="G3" s="9"/>
      <c r="H3" s="27"/>
      <c r="I3" s="45" t="str">
        <f>'1'!X3</f>
        <v>Vorname Name</v>
      </c>
      <c r="J3" s="27"/>
      <c r="K3" s="37"/>
      <c r="L3" s="9"/>
    </row>
    <row r="4" spans="1:12" s="1" customFormat="1" ht="12.2" customHeight="1" x14ac:dyDescent="0.35">
      <c r="A4" s="41"/>
      <c r="B4" s="43"/>
      <c r="C4" s="43"/>
      <c r="D4" s="43"/>
      <c r="E4" s="42"/>
      <c r="F4" s="43"/>
      <c r="G4" s="43"/>
      <c r="H4" s="43"/>
      <c r="I4" s="44"/>
      <c r="J4" s="43"/>
      <c r="K4" s="60"/>
      <c r="L4" s="9"/>
    </row>
    <row r="5" spans="1:12" s="1" customFormat="1" ht="12.2" customHeight="1" x14ac:dyDescent="0.35">
      <c r="A5" s="28"/>
      <c r="B5" s="28"/>
      <c r="C5" s="28"/>
      <c r="D5" s="28"/>
      <c r="E5" s="28"/>
      <c r="F5" s="28"/>
      <c r="G5" s="28"/>
      <c r="H5" s="28"/>
      <c r="I5" s="28"/>
      <c r="J5" s="28"/>
      <c r="K5" s="29"/>
      <c r="L5" s="9"/>
    </row>
    <row r="6" spans="1:12" s="1" customFormat="1" ht="23.25" x14ac:dyDescent="0.35">
      <c r="A6" s="89"/>
      <c r="B6" s="90"/>
      <c r="C6" s="90"/>
      <c r="D6" s="90"/>
      <c r="E6" s="118">
        <f ca="1">'Wochen einzeln'!BH6</f>
        <v>45411</v>
      </c>
      <c r="F6" s="95" t="str">
        <f>'4-Wochen Details'!G6</f>
        <v>-</v>
      </c>
      <c r="G6" s="118">
        <f ca="1">'Wochen einzeln'!BJ6</f>
        <v>45459</v>
      </c>
      <c r="H6" s="90"/>
      <c r="I6" s="90"/>
      <c r="J6" s="90"/>
      <c r="K6" s="91"/>
      <c r="L6" s="9"/>
    </row>
    <row r="7" spans="1:12" s="1" customFormat="1" ht="12.2" customHeight="1" x14ac:dyDescent="0.35">
      <c r="A7" s="28"/>
      <c r="B7" s="28"/>
      <c r="C7" s="28"/>
      <c r="D7" s="28"/>
      <c r="E7" s="28"/>
      <c r="F7" s="28"/>
      <c r="G7" s="28"/>
      <c r="H7" s="28"/>
      <c r="I7" s="28"/>
      <c r="J7" s="28"/>
      <c r="K7" s="28"/>
      <c r="L7" s="9"/>
    </row>
    <row r="8" spans="1:12" x14ac:dyDescent="0.2">
      <c r="A8" s="16"/>
      <c r="B8" s="16"/>
      <c r="C8" s="16"/>
      <c r="D8" s="16"/>
      <c r="E8" s="16"/>
      <c r="F8" s="16"/>
      <c r="G8" s="16"/>
      <c r="H8" s="16"/>
      <c r="I8" s="16"/>
      <c r="J8" s="26"/>
      <c r="K8" s="26"/>
      <c r="L8" s="16"/>
    </row>
    <row r="9" spans="1:12" x14ac:dyDescent="0.2">
      <c r="A9" s="422" t="s">
        <v>73</v>
      </c>
      <c r="B9" s="422"/>
      <c r="C9" s="422"/>
      <c r="D9" s="422"/>
      <c r="E9" s="422"/>
      <c r="F9" s="58"/>
      <c r="G9" s="422" t="s">
        <v>74</v>
      </c>
      <c r="H9" s="422"/>
      <c r="I9" s="422"/>
      <c r="J9" s="422"/>
      <c r="K9" s="422"/>
      <c r="L9" s="16"/>
    </row>
    <row r="10" spans="1:12" x14ac:dyDescent="0.2">
      <c r="A10" s="16"/>
      <c r="B10" s="16"/>
      <c r="C10" s="16"/>
      <c r="D10" s="16"/>
      <c r="E10" s="16"/>
      <c r="F10" s="16"/>
      <c r="G10" s="16"/>
      <c r="H10" s="16"/>
      <c r="I10" s="16"/>
      <c r="J10" s="26"/>
      <c r="K10" s="26"/>
      <c r="L10" s="16"/>
    </row>
    <row r="11" spans="1:12" x14ac:dyDescent="0.2">
      <c r="A11" s="16"/>
      <c r="B11" s="16"/>
      <c r="C11" s="16"/>
      <c r="D11" s="16"/>
      <c r="E11" s="16"/>
      <c r="F11" s="16"/>
      <c r="G11" s="16"/>
      <c r="H11" s="16"/>
      <c r="I11" s="16"/>
      <c r="J11" s="16"/>
      <c r="K11" s="26"/>
      <c r="L11" s="16"/>
    </row>
    <row r="12" spans="1:12" x14ac:dyDescent="0.2">
      <c r="A12" s="16"/>
      <c r="B12" s="16" t="s">
        <v>22</v>
      </c>
      <c r="C12" s="16"/>
      <c r="D12" s="82" t="e">
        <f ca="1">'Wochen einzeln'!BI12</f>
        <v>#DIV/0!</v>
      </c>
      <c r="E12" s="16"/>
      <c r="F12" s="16"/>
      <c r="G12" s="16"/>
      <c r="H12" s="16"/>
      <c r="I12" s="16"/>
      <c r="J12" s="16"/>
      <c r="K12" s="26"/>
      <c r="L12" s="16"/>
    </row>
    <row r="13" spans="1:12" x14ac:dyDescent="0.2">
      <c r="A13" s="16"/>
      <c r="B13" s="16" t="s">
        <v>23</v>
      </c>
      <c r="C13" s="16"/>
      <c r="D13" s="82" t="e">
        <f ca="1">'Wochen einzeln'!BI13</f>
        <v>#DIV/0!</v>
      </c>
      <c r="E13" s="16"/>
      <c r="F13" s="16"/>
      <c r="G13" s="16"/>
      <c r="H13" s="16" t="str">
        <f>'4-Wochen Details'!C19</f>
        <v>Ski KL</v>
      </c>
      <c r="I13" s="82" t="e">
        <f ca="1">'Wochen einzeln'!BI20+'Wochen einzeln'!BI21</f>
        <v>#DIV/0!</v>
      </c>
      <c r="J13" s="16"/>
      <c r="K13" s="26"/>
      <c r="L13" s="16"/>
    </row>
    <row r="14" spans="1:12" x14ac:dyDescent="0.2">
      <c r="A14" s="16"/>
      <c r="B14" s="16" t="s">
        <v>24</v>
      </c>
      <c r="C14" s="16"/>
      <c r="D14" s="82" t="e">
        <f ca="1">'Wochen einzeln'!BI14</f>
        <v>#DIV/0!</v>
      </c>
      <c r="E14" s="16"/>
      <c r="F14" s="16"/>
      <c r="G14" s="16"/>
      <c r="H14" s="16" t="str">
        <f>'4-Wochen Details'!C21</f>
        <v>Ski SK</v>
      </c>
      <c r="I14" s="82" t="e">
        <f ca="1">'Wochen einzeln'!BI22+'Wochen einzeln'!BI23</f>
        <v>#DIV/0!</v>
      </c>
      <c r="J14" s="16"/>
      <c r="K14" s="26"/>
      <c r="L14" s="16"/>
    </row>
    <row r="15" spans="1:12" x14ac:dyDescent="0.2">
      <c r="A15" s="16"/>
      <c r="B15" s="16" t="s">
        <v>25</v>
      </c>
      <c r="C15" s="16"/>
      <c r="D15" s="82" t="e">
        <f ca="1">'Wochen einzeln'!BI15</f>
        <v>#DIV/0!</v>
      </c>
      <c r="E15" s="16"/>
      <c r="F15" s="16"/>
      <c r="G15" s="16"/>
      <c r="H15" s="16" t="str">
        <f>'4-Wochen Details'!C23</f>
        <v>Rollski KL</v>
      </c>
      <c r="I15" s="82" t="e">
        <f ca="1">'Wochen einzeln'!BI24+'Wochen einzeln'!BI25</f>
        <v>#DIV/0!</v>
      </c>
      <c r="J15" s="16"/>
      <c r="K15" s="26"/>
      <c r="L15" s="16"/>
    </row>
    <row r="16" spans="1:12" x14ac:dyDescent="0.2">
      <c r="A16" s="16"/>
      <c r="B16" s="16" t="s">
        <v>26</v>
      </c>
      <c r="C16" s="16"/>
      <c r="D16" s="82" t="e">
        <f ca="1">'Wochen einzeln'!BI16</f>
        <v>#DIV/0!</v>
      </c>
      <c r="E16" s="16"/>
      <c r="F16" s="16"/>
      <c r="G16" s="16"/>
      <c r="H16" s="16" t="str">
        <f>'4-Wochen Details'!C25</f>
        <v>Rollski SK</v>
      </c>
      <c r="I16" s="82" t="e">
        <f ca="1">'Wochen einzeln'!BI26+'Wochen einzeln'!BI27</f>
        <v>#DIV/0!</v>
      </c>
      <c r="J16" s="16"/>
      <c r="K16" s="26"/>
      <c r="L16" s="16"/>
    </row>
    <row r="17" spans="1:12" x14ac:dyDescent="0.2">
      <c r="A17" s="16"/>
      <c r="B17" s="16" t="s">
        <v>27</v>
      </c>
      <c r="C17" s="16"/>
      <c r="D17" s="82" t="e">
        <f ca="1">'Wochen einzeln'!BI17</f>
        <v>#DIV/0!</v>
      </c>
      <c r="E17" s="16"/>
      <c r="F17" s="16"/>
      <c r="G17" s="16"/>
      <c r="H17" s="16" t="str">
        <f>'4-Wochen Details'!C27</f>
        <v>Imitationen</v>
      </c>
      <c r="I17" s="82" t="e">
        <f ca="1">'Wochen einzeln'!BI28</f>
        <v>#DIV/0!</v>
      </c>
      <c r="J17" s="16"/>
      <c r="K17" s="26"/>
      <c r="L17" s="16"/>
    </row>
    <row r="18" spans="1:12" x14ac:dyDescent="0.2">
      <c r="A18" s="16"/>
      <c r="B18" s="16" t="s">
        <v>31</v>
      </c>
      <c r="C18" s="16"/>
      <c r="D18" s="82" t="e">
        <f ca="1">'Wochen einzeln'!BI18</f>
        <v>#DIV/0!</v>
      </c>
      <c r="E18" s="16"/>
      <c r="F18" s="16"/>
      <c r="G18" s="16"/>
      <c r="H18" s="16" t="str">
        <f>'4-Wochen Details'!C28</f>
        <v>Fuss</v>
      </c>
      <c r="I18" s="82" t="e">
        <f ca="1">'Wochen einzeln'!BI29+'Wochen einzeln'!BI30</f>
        <v>#DIV/0!</v>
      </c>
      <c r="J18" s="16"/>
      <c r="K18" s="26"/>
      <c r="L18" s="16"/>
    </row>
    <row r="19" spans="1:12" x14ac:dyDescent="0.2">
      <c r="A19" s="16"/>
      <c r="B19" s="16"/>
      <c r="C19" s="16"/>
      <c r="D19" s="82"/>
      <c r="E19" s="16"/>
      <c r="F19" s="16"/>
      <c r="G19" s="16"/>
      <c r="H19" s="16" t="str">
        <f>'4-Wochen Details'!C30</f>
        <v>Velo</v>
      </c>
      <c r="I19" s="82" t="e">
        <f ca="1">'Wochen einzeln'!BI31</f>
        <v>#DIV/0!</v>
      </c>
      <c r="J19" s="16"/>
      <c r="K19" s="26"/>
      <c r="L19" s="16"/>
    </row>
    <row r="20" spans="1:12" x14ac:dyDescent="0.2">
      <c r="A20" s="16"/>
      <c r="B20" s="16"/>
      <c r="C20" s="16"/>
      <c r="D20" s="16"/>
      <c r="E20" s="16"/>
      <c r="F20" s="16"/>
      <c r="G20" s="16"/>
      <c r="H20" s="16"/>
      <c r="I20" s="16"/>
      <c r="J20" s="16"/>
      <c r="K20" s="26"/>
      <c r="L20" s="16"/>
    </row>
    <row r="21" spans="1:12" x14ac:dyDescent="0.2">
      <c r="A21" s="16"/>
      <c r="B21" s="16"/>
      <c r="C21" s="16"/>
      <c r="D21" s="16"/>
      <c r="E21" s="16"/>
      <c r="F21" s="16"/>
      <c r="G21" s="16"/>
      <c r="H21" s="16"/>
      <c r="I21" s="16"/>
      <c r="J21" s="16"/>
      <c r="K21" s="26"/>
      <c r="L21" s="16"/>
    </row>
    <row r="22" spans="1:12" x14ac:dyDescent="0.2">
      <c r="A22" s="16"/>
      <c r="B22" s="16"/>
      <c r="C22" s="16"/>
      <c r="D22" s="16"/>
      <c r="E22" s="16"/>
      <c r="F22" s="16"/>
      <c r="G22" s="16"/>
      <c r="H22" s="16"/>
      <c r="I22" s="16"/>
      <c r="J22" s="16"/>
      <c r="K22" s="26"/>
      <c r="L22" s="16"/>
    </row>
    <row r="23" spans="1:12" x14ac:dyDescent="0.2">
      <c r="A23" s="16"/>
      <c r="B23" s="16"/>
      <c r="C23" s="16"/>
      <c r="D23" s="16"/>
      <c r="E23" s="16"/>
      <c r="F23" s="16"/>
      <c r="G23" s="16"/>
      <c r="H23" s="16"/>
      <c r="I23" s="16"/>
      <c r="J23" s="16"/>
      <c r="K23" s="26"/>
      <c r="L23" s="16"/>
    </row>
    <row r="24" spans="1:12" x14ac:dyDescent="0.2">
      <c r="A24" s="16"/>
      <c r="B24" s="16"/>
      <c r="C24" s="16"/>
      <c r="D24" s="16"/>
      <c r="E24" s="16"/>
      <c r="F24" s="16"/>
      <c r="G24" s="16"/>
      <c r="H24" s="16"/>
      <c r="I24" s="16"/>
      <c r="J24" s="26"/>
      <c r="K24" s="26"/>
      <c r="L24" s="16"/>
    </row>
    <row r="25" spans="1:12" x14ac:dyDescent="0.2">
      <c r="A25" s="16"/>
      <c r="B25" s="16"/>
      <c r="C25" s="16"/>
      <c r="D25" s="16"/>
      <c r="E25" s="16"/>
      <c r="F25" s="16"/>
      <c r="G25" s="16"/>
      <c r="H25" s="16"/>
      <c r="I25" s="16"/>
      <c r="J25" s="26"/>
      <c r="K25" s="26"/>
      <c r="L25" s="16"/>
    </row>
    <row r="26" spans="1:12" x14ac:dyDescent="0.2">
      <c r="A26" s="16"/>
      <c r="B26" s="16"/>
      <c r="C26" s="16"/>
      <c r="D26" s="16"/>
      <c r="E26" s="16"/>
      <c r="F26" s="16"/>
      <c r="G26" s="16"/>
      <c r="H26" s="16"/>
      <c r="I26" s="16"/>
      <c r="J26" s="26"/>
      <c r="K26" s="26"/>
      <c r="L26" s="16"/>
    </row>
    <row r="27" spans="1:12" x14ac:dyDescent="0.2">
      <c r="A27" s="16"/>
      <c r="B27" s="16"/>
      <c r="C27" s="16"/>
      <c r="D27" s="16"/>
      <c r="E27" s="16"/>
      <c r="F27" s="16"/>
      <c r="G27" s="16"/>
      <c r="H27" s="16"/>
      <c r="I27" s="16"/>
      <c r="J27" s="26"/>
      <c r="K27" s="26"/>
      <c r="L27" s="16"/>
    </row>
    <row r="28" spans="1:12" x14ac:dyDescent="0.2">
      <c r="A28" s="422" t="s">
        <v>72</v>
      </c>
      <c r="B28" s="422"/>
      <c r="C28" s="422"/>
      <c r="D28" s="422"/>
      <c r="E28" s="422"/>
      <c r="F28" s="58"/>
      <c r="G28" s="422" t="s">
        <v>79</v>
      </c>
      <c r="H28" s="422"/>
      <c r="I28" s="422"/>
      <c r="J28" s="422"/>
      <c r="K28" s="422"/>
      <c r="L28" s="16"/>
    </row>
    <row r="29" spans="1:12" x14ac:dyDescent="0.2">
      <c r="A29" s="56"/>
      <c r="B29" s="56"/>
      <c r="C29" s="56"/>
      <c r="D29" s="16"/>
      <c r="E29" s="16"/>
      <c r="F29" s="16"/>
      <c r="G29" s="16"/>
      <c r="H29" s="16"/>
      <c r="I29" s="56"/>
      <c r="J29" s="56"/>
      <c r="K29" s="56"/>
      <c r="L29" s="16"/>
    </row>
    <row r="30" spans="1:12" x14ac:dyDescent="0.2">
      <c r="A30" s="16"/>
      <c r="B30" s="16"/>
      <c r="C30" s="16"/>
      <c r="D30" s="16"/>
      <c r="E30" s="16"/>
      <c r="F30" s="16"/>
      <c r="G30" s="16"/>
      <c r="H30" s="16"/>
      <c r="I30" s="16"/>
      <c r="J30" s="26"/>
      <c r="K30" s="26"/>
      <c r="L30" s="16"/>
    </row>
    <row r="31" spans="1:12" x14ac:dyDescent="0.2">
      <c r="A31" s="16"/>
      <c r="B31" s="16" t="s">
        <v>42</v>
      </c>
      <c r="C31" s="16"/>
      <c r="D31" s="82" t="e">
        <f ca="1">'Wochen einzeln'!BI33</f>
        <v>#DIV/0!</v>
      </c>
      <c r="E31" s="16"/>
      <c r="F31" s="16"/>
      <c r="G31" s="16"/>
      <c r="H31" s="16"/>
      <c r="I31" s="16"/>
      <c r="J31" s="26"/>
      <c r="K31" s="26"/>
      <c r="L31" s="16"/>
    </row>
    <row r="32" spans="1:12" x14ac:dyDescent="0.2">
      <c r="A32" s="16"/>
      <c r="B32" s="16" t="s">
        <v>65</v>
      </c>
      <c r="C32" s="16"/>
      <c r="D32" s="82" t="e">
        <f ca="1">'Wochen einzeln'!BI34</f>
        <v>#DIV/0!</v>
      </c>
      <c r="E32" s="16"/>
      <c r="F32" s="16"/>
      <c r="G32" s="16"/>
      <c r="H32" s="16"/>
      <c r="I32" s="16"/>
      <c r="J32" s="26"/>
      <c r="K32" s="26"/>
      <c r="L32" s="16"/>
    </row>
    <row r="33" spans="1:12" x14ac:dyDescent="0.2">
      <c r="A33" s="16"/>
      <c r="B33" s="16" t="s">
        <v>44</v>
      </c>
      <c r="C33" s="16"/>
      <c r="D33" s="82" t="e">
        <f ca="1">'Wochen einzeln'!BI35</f>
        <v>#DIV/0!</v>
      </c>
      <c r="E33" s="16"/>
      <c r="F33" s="16"/>
      <c r="G33" s="16"/>
      <c r="H33" s="81" t="s">
        <v>81</v>
      </c>
      <c r="I33" s="82" t="e">
        <f ca="1">'Wochen einzeln'!BJ32</f>
        <v>#DIV/0!</v>
      </c>
      <c r="J33" s="26"/>
      <c r="K33" s="26"/>
      <c r="L33" s="16"/>
    </row>
    <row r="34" spans="1:12" x14ac:dyDescent="0.2">
      <c r="A34" s="16"/>
      <c r="B34" s="16" t="s">
        <v>43</v>
      </c>
      <c r="C34" s="16"/>
      <c r="D34" s="82" t="e">
        <f ca="1">'Wochen einzeln'!BI36</f>
        <v>#DIV/0!</v>
      </c>
      <c r="E34" s="16"/>
      <c r="F34" s="16"/>
      <c r="G34" s="16"/>
      <c r="H34" s="81" t="s">
        <v>47</v>
      </c>
      <c r="I34" s="82" t="e">
        <f ca="1">'Wochen einzeln'!BJ39</f>
        <v>#DIV/0!</v>
      </c>
      <c r="J34" s="26"/>
      <c r="K34" s="26"/>
      <c r="L34" s="16"/>
    </row>
    <row r="35" spans="1:12" x14ac:dyDescent="0.2">
      <c r="A35" s="16"/>
      <c r="B35" s="16" t="s">
        <v>45</v>
      </c>
      <c r="C35" s="16"/>
      <c r="D35" s="82" t="e">
        <f ca="1">'Wochen einzeln'!BI37</f>
        <v>#DIV/0!</v>
      </c>
      <c r="E35" s="16"/>
      <c r="F35" s="16"/>
      <c r="G35" s="16"/>
      <c r="H35" s="81" t="s">
        <v>77</v>
      </c>
      <c r="I35" s="82" t="e">
        <f ca="1">'Wochen einzeln'!BJ43</f>
        <v>#DIV/0!</v>
      </c>
      <c r="J35" s="26"/>
      <c r="K35" s="26"/>
      <c r="L35" s="16"/>
    </row>
    <row r="36" spans="1:12" x14ac:dyDescent="0.2">
      <c r="A36" s="16"/>
      <c r="B36" s="16" t="s">
        <v>13</v>
      </c>
      <c r="C36" s="16"/>
      <c r="D36" s="82" t="e">
        <f ca="1">'Wochen einzeln'!BI38</f>
        <v>#DIV/0!</v>
      </c>
      <c r="E36" s="16"/>
      <c r="F36" s="16"/>
      <c r="G36" s="16"/>
      <c r="H36" s="16"/>
      <c r="I36" s="16"/>
      <c r="J36" s="26"/>
      <c r="K36" s="26"/>
      <c r="L36" s="16"/>
    </row>
    <row r="37" spans="1:12" x14ac:dyDescent="0.2">
      <c r="A37" s="16"/>
      <c r="B37" s="16"/>
      <c r="C37" s="16"/>
      <c r="D37" s="16"/>
      <c r="E37" s="16"/>
      <c r="F37" s="16"/>
      <c r="G37" s="16"/>
      <c r="H37" s="16"/>
      <c r="I37" s="16"/>
      <c r="J37" s="26"/>
      <c r="K37" s="26"/>
      <c r="L37" s="16"/>
    </row>
    <row r="38" spans="1:12" x14ac:dyDescent="0.2">
      <c r="A38" s="16"/>
      <c r="B38" s="16"/>
      <c r="C38" s="16"/>
      <c r="D38" s="16"/>
      <c r="E38" s="16"/>
      <c r="F38" s="16"/>
      <c r="G38" s="16"/>
      <c r="H38" s="16"/>
      <c r="I38" s="16"/>
      <c r="J38" s="26"/>
      <c r="K38" s="26"/>
      <c r="L38" s="16"/>
    </row>
    <row r="39" spans="1:12" x14ac:dyDescent="0.2">
      <c r="A39" s="16"/>
      <c r="B39" s="16"/>
      <c r="C39" s="16"/>
      <c r="D39" s="16"/>
      <c r="E39" s="16"/>
      <c r="F39" s="16"/>
      <c r="G39" s="16"/>
      <c r="H39" s="16"/>
      <c r="I39" s="16"/>
      <c r="J39" s="26"/>
      <c r="K39" s="26"/>
      <c r="L39" s="16"/>
    </row>
    <row r="40" spans="1:12" x14ac:dyDescent="0.2">
      <c r="A40" s="16"/>
      <c r="B40" s="16"/>
      <c r="C40" s="16"/>
      <c r="D40" s="16"/>
      <c r="E40" s="16"/>
      <c r="F40" s="16"/>
      <c r="G40" s="16"/>
      <c r="H40" s="16"/>
      <c r="I40" s="16"/>
      <c r="J40" s="26"/>
      <c r="K40" s="26"/>
      <c r="L40" s="16"/>
    </row>
    <row r="41" spans="1:12" x14ac:dyDescent="0.2">
      <c r="A41" s="16"/>
      <c r="B41" s="16"/>
      <c r="C41" s="16"/>
      <c r="D41" s="16"/>
      <c r="E41" s="16"/>
      <c r="F41" s="16"/>
      <c r="G41" s="16"/>
      <c r="H41" s="16"/>
      <c r="I41" s="16"/>
      <c r="J41" s="26"/>
      <c r="K41" s="26"/>
      <c r="L41" s="16"/>
    </row>
    <row r="42" spans="1:12" x14ac:dyDescent="0.2">
      <c r="A42" s="16"/>
      <c r="B42" s="16"/>
      <c r="C42" s="16"/>
      <c r="D42" s="16"/>
      <c r="E42" s="16"/>
      <c r="F42" s="16"/>
      <c r="G42" s="16"/>
      <c r="H42" s="16"/>
      <c r="I42" s="16"/>
      <c r="J42" s="26"/>
      <c r="K42" s="26"/>
      <c r="L42" s="16"/>
    </row>
    <row r="43" spans="1:12" x14ac:dyDescent="0.2">
      <c r="A43" s="16"/>
      <c r="B43" s="16"/>
      <c r="C43" s="16"/>
      <c r="D43" s="16"/>
      <c r="E43" s="16"/>
      <c r="F43" s="16"/>
      <c r="G43" s="16"/>
      <c r="H43" s="16"/>
      <c r="I43" s="16"/>
      <c r="J43" s="26"/>
      <c r="K43" s="26"/>
      <c r="L43" s="16"/>
    </row>
    <row r="44" spans="1:12" x14ac:dyDescent="0.2">
      <c r="A44" s="16"/>
      <c r="B44" s="16"/>
      <c r="C44" s="16"/>
      <c r="D44" s="16"/>
      <c r="E44" s="16"/>
      <c r="F44" s="16"/>
      <c r="G44" s="16"/>
      <c r="H44" s="16"/>
      <c r="I44" s="16"/>
      <c r="J44" s="26"/>
      <c r="K44" s="26"/>
      <c r="L44" s="16"/>
    </row>
    <row r="45" spans="1:12" x14ac:dyDescent="0.2">
      <c r="A45" s="16"/>
      <c r="B45" s="16"/>
      <c r="C45" s="16"/>
      <c r="D45" s="16"/>
      <c r="E45" s="16"/>
      <c r="F45" s="16"/>
      <c r="G45" s="16"/>
      <c r="H45" s="16"/>
      <c r="I45" s="16"/>
      <c r="J45" s="26"/>
      <c r="K45" s="26"/>
      <c r="L45" s="16"/>
    </row>
    <row r="46" spans="1:12" x14ac:dyDescent="0.2">
      <c r="A46" s="16"/>
      <c r="B46" s="16"/>
      <c r="C46" s="16"/>
      <c r="D46" s="16"/>
      <c r="E46" s="16"/>
      <c r="F46" s="16"/>
      <c r="G46" s="16"/>
      <c r="H46" s="16"/>
      <c r="I46" s="16"/>
      <c r="J46" s="26"/>
      <c r="K46" s="26"/>
      <c r="L46" s="16"/>
    </row>
  </sheetData>
  <sheetProtection sheet="1" objects="1" scenarios="1" formatCells="0"/>
  <mergeCells count="5">
    <mergeCell ref="I1:K2"/>
    <mergeCell ref="A9:E9"/>
    <mergeCell ref="G9:K9"/>
    <mergeCell ref="A28:E28"/>
    <mergeCell ref="G28:K28"/>
  </mergeCells>
  <printOptions horizontalCentered="1"/>
  <pageMargins left="0.39370078740157483" right="0.39370078740157483" top="0.39370078740157483" bottom="0.39370078740157483" header="0" footer="0"/>
  <pageSetup paperSize="9" scale="89" fitToHeight="2" orientation="landscape" horizontalDpi="4294967293" verticalDpi="300" r:id="rId1"/>
  <headerFooter alignWithMargins="0">
    <oddFooter>&amp;L&amp;8&amp;F / &amp;A&amp;C&amp;8&amp;P/&amp;N&amp;R&amp;8&amp;D</oddFooter>
  </headerFooter>
  <drawing r:id="rId2"/>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55">
    <tabColor theme="6" tint="0.59999389629810485"/>
  </sheetPr>
  <dimension ref="A1:T61"/>
  <sheetViews>
    <sheetView zoomScaleNormal="100" workbookViewId="0">
      <selection activeCell="A58" sqref="A58:S61"/>
    </sheetView>
  </sheetViews>
  <sheetFormatPr baseColWidth="10" defaultColWidth="10.85546875" defaultRowHeight="12.75" x14ac:dyDescent="0.2"/>
  <cols>
    <col min="1" max="1" width="4.42578125" customWidth="1"/>
    <col min="2" max="2" width="8.42578125" customWidth="1"/>
    <col min="3" max="3" width="15.140625" customWidth="1"/>
    <col min="4" max="17" width="9.7109375" customWidth="1"/>
    <col min="18" max="19" width="9.7109375" style="202" customWidth="1"/>
    <col min="21" max="21" width="26.42578125" customWidth="1"/>
  </cols>
  <sheetData>
    <row r="1" spans="1:20" s="198" customFormat="1" ht="23.25" customHeight="1" x14ac:dyDescent="0.35">
      <c r="A1" s="39" t="s">
        <v>84</v>
      </c>
      <c r="B1" s="27"/>
      <c r="C1" s="36"/>
      <c r="D1" s="28"/>
      <c r="E1" s="28"/>
      <c r="F1" s="28"/>
      <c r="G1" s="66"/>
      <c r="H1" s="65"/>
      <c r="I1" s="65"/>
      <c r="J1" s="65"/>
      <c r="K1" s="65"/>
      <c r="L1" s="65"/>
      <c r="M1" s="65"/>
      <c r="N1" s="65"/>
      <c r="O1" s="409" t="str">
        <f>'1'!X1</f>
        <v>Trainingstagebuch 2024/2025
Kader Langlauf</v>
      </c>
      <c r="P1" s="409"/>
      <c r="Q1" s="409"/>
      <c r="R1" s="409"/>
      <c r="S1" s="410"/>
      <c r="T1" s="197"/>
    </row>
    <row r="2" spans="1:20" s="198" customFormat="1" ht="13.7" customHeight="1" x14ac:dyDescent="0.35">
      <c r="A2" s="40"/>
      <c r="B2" s="27"/>
      <c r="C2" s="32"/>
      <c r="D2" s="35"/>
      <c r="E2" s="35"/>
      <c r="F2" s="27"/>
      <c r="G2" s="35"/>
      <c r="H2" s="35"/>
      <c r="I2" s="35"/>
      <c r="J2" s="35"/>
      <c r="K2" s="35"/>
      <c r="L2" s="35"/>
      <c r="M2" s="35"/>
      <c r="N2" s="35"/>
      <c r="O2" s="409"/>
      <c r="P2" s="409"/>
      <c r="Q2" s="409"/>
      <c r="R2" s="409"/>
      <c r="S2" s="410"/>
      <c r="T2" s="197"/>
    </row>
    <row r="3" spans="1:20" s="198" customFormat="1" ht="23.25" x14ac:dyDescent="0.35">
      <c r="A3" s="38" t="s">
        <v>83</v>
      </c>
      <c r="B3" s="27"/>
      <c r="C3" s="27"/>
      <c r="D3" s="96">
        <f ca="1">'Wochen einzeln'!D8</f>
        <v>18</v>
      </c>
      <c r="E3" s="62" t="s">
        <v>18</v>
      </c>
      <c r="F3" s="62">
        <f ca="1">'Wochen einzeln'!BC8</f>
        <v>17</v>
      </c>
      <c r="G3" s="27"/>
      <c r="H3" s="27"/>
      <c r="I3" s="27"/>
      <c r="J3" s="27"/>
      <c r="K3" s="27"/>
      <c r="L3" s="27"/>
      <c r="M3" s="27"/>
      <c r="N3" s="27"/>
      <c r="O3" s="45" t="str">
        <f>'1'!X3</f>
        <v>Vorname Name</v>
      </c>
      <c r="P3" s="27"/>
      <c r="R3" s="27"/>
      <c r="S3" s="37"/>
    </row>
    <row r="4" spans="1:20" s="198" customFormat="1" ht="12.2" customHeight="1" x14ac:dyDescent="0.35">
      <c r="A4" s="41"/>
      <c r="B4" s="42"/>
      <c r="C4" s="43"/>
      <c r="D4" s="43"/>
      <c r="E4" s="43"/>
      <c r="F4" s="42"/>
      <c r="G4" s="43"/>
      <c r="H4" s="43"/>
      <c r="I4" s="43"/>
      <c r="J4" s="43"/>
      <c r="K4" s="43"/>
      <c r="L4" s="43"/>
      <c r="M4" s="43"/>
      <c r="N4" s="43"/>
      <c r="O4" s="43"/>
      <c r="P4" s="43"/>
      <c r="Q4" s="44"/>
      <c r="R4" s="43"/>
      <c r="S4" s="60"/>
    </row>
    <row r="5" spans="1:20" s="198" customFormat="1" ht="12.2" customHeight="1" x14ac:dyDescent="0.35">
      <c r="A5" s="28"/>
      <c r="B5" s="28"/>
      <c r="C5" s="28"/>
      <c r="D5" s="28"/>
      <c r="E5" s="28"/>
      <c r="F5" s="28"/>
      <c r="G5" s="28"/>
      <c r="H5" s="28"/>
      <c r="I5" s="28"/>
      <c r="J5" s="28"/>
      <c r="K5" s="28"/>
      <c r="L5" s="28"/>
      <c r="M5" s="28"/>
      <c r="N5" s="28"/>
      <c r="O5" s="28"/>
      <c r="P5" s="28"/>
      <c r="Q5" s="28"/>
      <c r="R5" s="28"/>
      <c r="S5" s="29"/>
    </row>
    <row r="6" spans="1:20" s="198" customFormat="1" ht="23.25" x14ac:dyDescent="0.35">
      <c r="A6" s="89"/>
      <c r="B6" s="90"/>
      <c r="C6" s="90"/>
      <c r="D6" s="90"/>
      <c r="E6" s="94"/>
      <c r="F6" s="95"/>
      <c r="G6" s="94"/>
      <c r="H6" s="435">
        <f ca="1">D9</f>
        <v>45411</v>
      </c>
      <c r="I6" s="435"/>
      <c r="J6" s="104" t="s">
        <v>85</v>
      </c>
      <c r="K6" s="435">
        <f ca="1">P10</f>
        <v>45774</v>
      </c>
      <c r="L6" s="435"/>
      <c r="M6" s="90"/>
      <c r="N6" s="90"/>
      <c r="O6" s="90"/>
      <c r="P6" s="90"/>
      <c r="Q6" s="90"/>
      <c r="R6" s="90"/>
      <c r="S6" s="91"/>
    </row>
    <row r="7" spans="1:20" s="198" customFormat="1" ht="12.2" customHeight="1" x14ac:dyDescent="0.35">
      <c r="A7" s="4"/>
      <c r="B7" s="28"/>
      <c r="C7" s="28"/>
      <c r="D7" s="28"/>
      <c r="E7" s="28"/>
      <c r="F7" s="28"/>
      <c r="G7" s="28"/>
      <c r="H7" s="28"/>
      <c r="I7" s="28"/>
      <c r="J7" s="28"/>
      <c r="K7" s="28"/>
      <c r="L7" s="28"/>
      <c r="M7" s="28"/>
      <c r="N7" s="28"/>
      <c r="O7" s="28"/>
      <c r="P7" s="28"/>
      <c r="Q7" s="28"/>
      <c r="R7" s="28"/>
      <c r="S7" s="28"/>
      <c r="T7" s="59"/>
    </row>
    <row r="8" spans="1:20" s="193" customFormat="1" ht="12.75" customHeight="1" x14ac:dyDescent="0.2">
      <c r="A8" s="49" t="s">
        <v>63</v>
      </c>
      <c r="B8" s="50"/>
      <c r="C8" s="51"/>
      <c r="D8" s="52" t="str">
        <f ca="1">CONCATENATE('Wochen einzeln'!D8," - ",'Wochen einzeln'!G8)</f>
        <v>18 - 21</v>
      </c>
      <c r="E8" s="52" t="str">
        <f ca="1">CONCATENATE('Wochen einzeln'!H8," - ",'Wochen einzeln'!K8)</f>
        <v>22 - 25</v>
      </c>
      <c r="F8" s="52" t="str">
        <f ca="1">CONCATENATE('Wochen einzeln'!L8," - ",'Wochen einzeln'!O8)</f>
        <v>26 - 29</v>
      </c>
      <c r="G8" s="52" t="str">
        <f ca="1">CONCATENATE('Wochen einzeln'!P8," - ",'Wochen einzeln'!S8)</f>
        <v>30 - 33</v>
      </c>
      <c r="H8" s="52" t="str">
        <f ca="1">CONCATENATE('Wochen einzeln'!T8," - ",'Wochen einzeln'!W8)</f>
        <v>34 - 37</v>
      </c>
      <c r="I8" s="52" t="str">
        <f ca="1">CONCATENATE('Wochen einzeln'!X8," - ",'Wochen einzeln'!AA8)</f>
        <v>38 - 41</v>
      </c>
      <c r="J8" s="52" t="str">
        <f ca="1">CONCATENATE('Wochen einzeln'!AB8," - ",'Wochen einzeln'!AE8)</f>
        <v>42 - 45</v>
      </c>
      <c r="K8" s="52" t="str">
        <f ca="1">CONCATENATE('Wochen einzeln'!AF8," - ",'Wochen einzeln'!AI8)</f>
        <v>46 - 49</v>
      </c>
      <c r="L8" s="52" t="str">
        <f ca="1">CONCATENATE('Wochen einzeln'!AJ8," - ",'Wochen einzeln'!AM8)</f>
        <v>50 - 1</v>
      </c>
      <c r="M8" s="52" t="str">
        <f ca="1">CONCATENATE('Wochen einzeln'!AN8," - ",'Wochen einzeln'!AQ8)</f>
        <v>2 - 5</v>
      </c>
      <c r="N8" s="52" t="str">
        <f ca="1">CONCATENATE('Wochen einzeln'!AR8," - ",'Wochen einzeln'!AU8)</f>
        <v>6 - 9</v>
      </c>
      <c r="O8" s="52" t="str">
        <f ca="1">CONCATENATE('Wochen einzeln'!AV8," - ",'Wochen einzeln'!AY8)</f>
        <v>10 - 13</v>
      </c>
      <c r="P8" s="52" t="str">
        <f ca="1">CONCATENATE('Wochen einzeln'!AZ8," - ",'Wochen einzeln'!BC8)</f>
        <v>14 - 17</v>
      </c>
      <c r="Q8" s="414" t="s">
        <v>69</v>
      </c>
      <c r="R8" s="414" t="s">
        <v>68</v>
      </c>
      <c r="S8" s="414" t="s">
        <v>90</v>
      </c>
    </row>
    <row r="9" spans="1:20" s="193" customFormat="1" ht="12.75" customHeight="1" x14ac:dyDescent="0.2">
      <c r="A9" s="49" t="s">
        <v>17</v>
      </c>
      <c r="B9" s="50"/>
      <c r="C9" s="51"/>
      <c r="D9" s="53">
        <f ca="1">'Wochen einzeln'!D10</f>
        <v>45411</v>
      </c>
      <c r="E9" s="53">
        <f ca="1">'Wochen einzeln'!H10</f>
        <v>45439</v>
      </c>
      <c r="F9" s="53">
        <f ca="1">'Wochen einzeln'!L10</f>
        <v>45467</v>
      </c>
      <c r="G9" s="53">
        <f ca="1">'Wochen einzeln'!P10</f>
        <v>45495</v>
      </c>
      <c r="H9" s="53">
        <f ca="1">'Wochen einzeln'!T10</f>
        <v>45523</v>
      </c>
      <c r="I9" s="53">
        <f ca="1">'Wochen einzeln'!X10</f>
        <v>45551</v>
      </c>
      <c r="J9" s="53">
        <f ca="1">'Wochen einzeln'!AB10</f>
        <v>45579</v>
      </c>
      <c r="K9" s="53">
        <f ca="1">'Wochen einzeln'!AF10</f>
        <v>45607</v>
      </c>
      <c r="L9" s="53">
        <f ca="1">'Wochen einzeln'!AJ10</f>
        <v>45635</v>
      </c>
      <c r="M9" s="53">
        <f ca="1">'Wochen einzeln'!AN10</f>
        <v>45663</v>
      </c>
      <c r="N9" s="53">
        <f ca="1">'Wochen einzeln'!AR10</f>
        <v>45691</v>
      </c>
      <c r="O9" s="53">
        <f ca="1">'Wochen einzeln'!AV10</f>
        <v>45719</v>
      </c>
      <c r="P9" s="53">
        <f ca="1">'Wochen einzeln'!AZ10</f>
        <v>45747</v>
      </c>
      <c r="Q9" s="416"/>
      <c r="R9" s="415"/>
      <c r="S9" s="415"/>
    </row>
    <row r="10" spans="1:20" s="193" customFormat="1" ht="12.75" customHeight="1" x14ac:dyDescent="0.2">
      <c r="A10" s="49" t="s">
        <v>18</v>
      </c>
      <c r="B10" s="50"/>
      <c r="C10" s="51"/>
      <c r="D10" s="53">
        <f ca="1">'Wochen einzeln'!G11</f>
        <v>45438</v>
      </c>
      <c r="E10" s="53">
        <f ca="1">'Wochen einzeln'!K11</f>
        <v>45466</v>
      </c>
      <c r="F10" s="53">
        <f ca="1">'Wochen einzeln'!O11</f>
        <v>45494</v>
      </c>
      <c r="G10" s="53">
        <f ca="1">'Wochen einzeln'!S11</f>
        <v>45522</v>
      </c>
      <c r="H10" s="53">
        <f ca="1">'Wochen einzeln'!W11</f>
        <v>45550</v>
      </c>
      <c r="I10" s="53">
        <f ca="1">'Wochen einzeln'!AA11</f>
        <v>45578</v>
      </c>
      <c r="J10" s="53">
        <f ca="1">'Wochen einzeln'!AE11</f>
        <v>45606</v>
      </c>
      <c r="K10" s="53">
        <f ca="1">'Wochen einzeln'!AI11</f>
        <v>45634</v>
      </c>
      <c r="L10" s="53">
        <f ca="1">'Wochen einzeln'!AM11</f>
        <v>45662</v>
      </c>
      <c r="M10" s="53">
        <f ca="1">'Wochen einzeln'!AQ11</f>
        <v>45690</v>
      </c>
      <c r="N10" s="53">
        <f ca="1">'Wochen einzeln'!AU11</f>
        <v>45718</v>
      </c>
      <c r="O10" s="53">
        <f ca="1">'Wochen einzeln'!AY11</f>
        <v>45746</v>
      </c>
      <c r="P10" s="53">
        <f ca="1">'Wochen einzeln'!BC11</f>
        <v>45774</v>
      </c>
      <c r="Q10" s="417"/>
      <c r="R10" s="418"/>
      <c r="S10" s="418"/>
    </row>
    <row r="11" spans="1:20" x14ac:dyDescent="0.2">
      <c r="A11" s="361" t="s">
        <v>9</v>
      </c>
      <c r="B11" s="362" t="s">
        <v>22</v>
      </c>
      <c r="C11" s="363"/>
      <c r="D11" s="105">
        <f ca="1">SUM('Wochen einzeln'!D12:G12)</f>
        <v>0</v>
      </c>
      <c r="E11" s="105">
        <f ca="1">SUM('Wochen einzeln'!H12:K12)</f>
        <v>0</v>
      </c>
      <c r="F11" s="105">
        <f ca="1">SUM('Wochen einzeln'!L12:O12)</f>
        <v>0</v>
      </c>
      <c r="G11" s="105">
        <f ca="1">SUM('Wochen einzeln'!P12:S12)</f>
        <v>0</v>
      </c>
      <c r="H11" s="105">
        <f ca="1">SUM('Wochen einzeln'!T12:W12)</f>
        <v>0</v>
      </c>
      <c r="I11" s="105">
        <f ca="1">SUM('Wochen einzeln'!X12:AA12)</f>
        <v>0</v>
      </c>
      <c r="J11" s="105">
        <f ca="1">SUM('Wochen einzeln'!AB12:AE12)</f>
        <v>0</v>
      </c>
      <c r="K11" s="105">
        <f ca="1">SUM('Wochen einzeln'!AF12:AI12)</f>
        <v>0</v>
      </c>
      <c r="L11" s="105">
        <f ca="1">SUM('Wochen einzeln'!AJ12:AM12)</f>
        <v>0</v>
      </c>
      <c r="M11" s="105">
        <f ca="1">SUM('Wochen einzeln'!AN12:AQ12)</f>
        <v>0</v>
      </c>
      <c r="N11" s="105">
        <f ca="1">SUM('Wochen einzeln'!AR12:AU12)</f>
        <v>0</v>
      </c>
      <c r="O11" s="105">
        <f ca="1">SUM('Wochen einzeln'!AV12:AY12)</f>
        <v>0</v>
      </c>
      <c r="P11" s="105">
        <f ca="1">SUM('Wochen einzeln'!AZ12:BC12)</f>
        <v>0</v>
      </c>
      <c r="Q11" s="18">
        <f t="shared" ref="Q11:Q41" ca="1" si="0">SUM(D11:P11)</f>
        <v>0</v>
      </c>
      <c r="R11" s="156" t="e">
        <f ca="1">Q11/$Q$18</f>
        <v>#DIV/0!</v>
      </c>
      <c r="S11" s="156" t="e">
        <f t="shared" ref="S11:S42" ca="1" si="1">Q11/$Q$43</f>
        <v>#DIV/0!</v>
      </c>
    </row>
    <row r="12" spans="1:20" x14ac:dyDescent="0.2">
      <c r="A12" s="361"/>
      <c r="B12" s="362" t="s">
        <v>23</v>
      </c>
      <c r="C12" s="363"/>
      <c r="D12" s="105">
        <f ca="1">SUM('Wochen einzeln'!D13:G13)</f>
        <v>0</v>
      </c>
      <c r="E12" s="105">
        <f ca="1">SUM('Wochen einzeln'!H13:K13)</f>
        <v>0</v>
      </c>
      <c r="F12" s="105">
        <f ca="1">SUM('Wochen einzeln'!L13:O13)</f>
        <v>0</v>
      </c>
      <c r="G12" s="105">
        <f ca="1">SUM('Wochen einzeln'!P13:S13)</f>
        <v>0</v>
      </c>
      <c r="H12" s="105">
        <f ca="1">SUM('Wochen einzeln'!T13:W13)</f>
        <v>0</v>
      </c>
      <c r="I12" s="105">
        <f ca="1">SUM('Wochen einzeln'!X13:AA13)</f>
        <v>0</v>
      </c>
      <c r="J12" s="105">
        <f ca="1">SUM('Wochen einzeln'!AB13:AE13)</f>
        <v>0</v>
      </c>
      <c r="K12" s="105">
        <f ca="1">SUM('Wochen einzeln'!AF13:AI13)</f>
        <v>0</v>
      </c>
      <c r="L12" s="105">
        <f ca="1">SUM('Wochen einzeln'!AJ13:AM13)</f>
        <v>0</v>
      </c>
      <c r="M12" s="105">
        <f ca="1">SUM('Wochen einzeln'!AN13:AQ13)</f>
        <v>0</v>
      </c>
      <c r="N12" s="105">
        <f ca="1">SUM('Wochen einzeln'!AR13:AU13)</f>
        <v>0</v>
      </c>
      <c r="O12" s="105">
        <f ca="1">SUM('Wochen einzeln'!AV13:AY13)</f>
        <v>0</v>
      </c>
      <c r="P12" s="105">
        <f ca="1">SUM('Wochen einzeln'!AZ13:BC13)</f>
        <v>0</v>
      </c>
      <c r="Q12" s="18">
        <f t="shared" ca="1" si="0"/>
        <v>0</v>
      </c>
      <c r="R12" s="156" t="e">
        <f t="shared" ref="R12:R17" ca="1" si="2">Q12/$Q$18</f>
        <v>#DIV/0!</v>
      </c>
      <c r="S12" s="156" t="e">
        <f t="shared" ca="1" si="1"/>
        <v>#DIV/0!</v>
      </c>
    </row>
    <row r="13" spans="1:20" x14ac:dyDescent="0.2">
      <c r="A13" s="361"/>
      <c r="B13" s="362" t="s">
        <v>24</v>
      </c>
      <c r="C13" s="363"/>
      <c r="D13" s="105">
        <f ca="1">SUM('Wochen einzeln'!D14:G14)</f>
        <v>0</v>
      </c>
      <c r="E13" s="105">
        <f ca="1">SUM('Wochen einzeln'!H14:K14)</f>
        <v>0</v>
      </c>
      <c r="F13" s="105">
        <f ca="1">SUM('Wochen einzeln'!L14:O14)</f>
        <v>0</v>
      </c>
      <c r="G13" s="105">
        <f ca="1">SUM('Wochen einzeln'!P14:S14)</f>
        <v>0</v>
      </c>
      <c r="H13" s="105">
        <f ca="1">SUM('Wochen einzeln'!T14:W14)</f>
        <v>0</v>
      </c>
      <c r="I13" s="105">
        <f ca="1">SUM('Wochen einzeln'!X14:AA14)</f>
        <v>0</v>
      </c>
      <c r="J13" s="105">
        <f ca="1">SUM('Wochen einzeln'!AB14:AE14)</f>
        <v>0</v>
      </c>
      <c r="K13" s="105">
        <f ca="1">SUM('Wochen einzeln'!AF14:AI14)</f>
        <v>0</v>
      </c>
      <c r="L13" s="105">
        <f ca="1">SUM('Wochen einzeln'!AJ14:AM14)</f>
        <v>0</v>
      </c>
      <c r="M13" s="105">
        <f ca="1">SUM('Wochen einzeln'!AN14:AQ14)</f>
        <v>0</v>
      </c>
      <c r="N13" s="105">
        <f ca="1">SUM('Wochen einzeln'!AR14:AU14)</f>
        <v>0</v>
      </c>
      <c r="O13" s="105">
        <f ca="1">SUM('Wochen einzeln'!AV14:AY14)</f>
        <v>0</v>
      </c>
      <c r="P13" s="105">
        <f ca="1">SUM('Wochen einzeln'!AZ14:BC14)</f>
        <v>0</v>
      </c>
      <c r="Q13" s="18">
        <f t="shared" ca="1" si="0"/>
        <v>0</v>
      </c>
      <c r="R13" s="156" t="e">
        <f t="shared" ca="1" si="2"/>
        <v>#DIV/0!</v>
      </c>
      <c r="S13" s="156" t="e">
        <f t="shared" ca="1" si="1"/>
        <v>#DIV/0!</v>
      </c>
    </row>
    <row r="14" spans="1:20" x14ac:dyDescent="0.2">
      <c r="A14" s="361"/>
      <c r="B14" s="362" t="s">
        <v>25</v>
      </c>
      <c r="C14" s="363"/>
      <c r="D14" s="105">
        <f ca="1">SUM('Wochen einzeln'!D15:G15)</f>
        <v>0</v>
      </c>
      <c r="E14" s="105">
        <f ca="1">SUM('Wochen einzeln'!H15:K15)</f>
        <v>0</v>
      </c>
      <c r="F14" s="105">
        <f ca="1">SUM('Wochen einzeln'!L15:O15)</f>
        <v>0</v>
      </c>
      <c r="G14" s="105">
        <f ca="1">SUM('Wochen einzeln'!P15:S15)</f>
        <v>0</v>
      </c>
      <c r="H14" s="105">
        <f ca="1">SUM('Wochen einzeln'!T15:W15)</f>
        <v>0</v>
      </c>
      <c r="I14" s="105">
        <f ca="1">SUM('Wochen einzeln'!X15:AA15)</f>
        <v>0</v>
      </c>
      <c r="J14" s="105">
        <f ca="1">SUM('Wochen einzeln'!AB15:AE15)</f>
        <v>0</v>
      </c>
      <c r="K14" s="105">
        <f ca="1">SUM('Wochen einzeln'!AF15:AI15)</f>
        <v>0</v>
      </c>
      <c r="L14" s="105">
        <f ca="1">SUM('Wochen einzeln'!AJ15:AM15)</f>
        <v>0</v>
      </c>
      <c r="M14" s="105">
        <f ca="1">SUM('Wochen einzeln'!AN15:AQ15)</f>
        <v>0</v>
      </c>
      <c r="N14" s="105">
        <f ca="1">SUM('Wochen einzeln'!AR15:AU15)</f>
        <v>0</v>
      </c>
      <c r="O14" s="105">
        <f ca="1">SUM('Wochen einzeln'!AV15:AY15)</f>
        <v>0</v>
      </c>
      <c r="P14" s="105">
        <f ca="1">SUM('Wochen einzeln'!AZ15:BC15)</f>
        <v>0</v>
      </c>
      <c r="Q14" s="18">
        <f t="shared" ca="1" si="0"/>
        <v>0</v>
      </c>
      <c r="R14" s="156" t="e">
        <f t="shared" ca="1" si="2"/>
        <v>#DIV/0!</v>
      </c>
      <c r="S14" s="156" t="e">
        <f t="shared" ca="1" si="1"/>
        <v>#DIV/0!</v>
      </c>
    </row>
    <row r="15" spans="1:20" x14ac:dyDescent="0.2">
      <c r="A15" s="361"/>
      <c r="B15" s="362" t="s">
        <v>26</v>
      </c>
      <c r="C15" s="363"/>
      <c r="D15" s="105">
        <f ca="1">SUM('Wochen einzeln'!D16:G16)</f>
        <v>0</v>
      </c>
      <c r="E15" s="105">
        <f ca="1">SUM('Wochen einzeln'!H16:K16)</f>
        <v>0</v>
      </c>
      <c r="F15" s="105">
        <f ca="1">SUM('Wochen einzeln'!L16:O16)</f>
        <v>0</v>
      </c>
      <c r="G15" s="105">
        <f ca="1">SUM('Wochen einzeln'!P16:S16)</f>
        <v>0</v>
      </c>
      <c r="H15" s="105">
        <f ca="1">SUM('Wochen einzeln'!T16:W16)</f>
        <v>0</v>
      </c>
      <c r="I15" s="105">
        <f ca="1">SUM('Wochen einzeln'!X16:AA16)</f>
        <v>0</v>
      </c>
      <c r="J15" s="105">
        <f ca="1">SUM('Wochen einzeln'!AB16:AE16)</f>
        <v>0</v>
      </c>
      <c r="K15" s="105">
        <f ca="1">SUM('Wochen einzeln'!AF16:AI16)</f>
        <v>0</v>
      </c>
      <c r="L15" s="105">
        <f ca="1">SUM('Wochen einzeln'!AJ16:AM16)</f>
        <v>0</v>
      </c>
      <c r="M15" s="105">
        <f ca="1">SUM('Wochen einzeln'!AN16:AQ16)</f>
        <v>0</v>
      </c>
      <c r="N15" s="105">
        <f ca="1">SUM('Wochen einzeln'!AR16:AU16)</f>
        <v>0</v>
      </c>
      <c r="O15" s="105">
        <f ca="1">SUM('Wochen einzeln'!AV16:AY16)</f>
        <v>0</v>
      </c>
      <c r="P15" s="105">
        <f ca="1">SUM('Wochen einzeln'!AZ16:BC16)</f>
        <v>0</v>
      </c>
      <c r="Q15" s="18">
        <f t="shared" ca="1" si="0"/>
        <v>0</v>
      </c>
      <c r="R15" s="156" t="e">
        <f t="shared" ca="1" si="2"/>
        <v>#DIV/0!</v>
      </c>
      <c r="S15" s="156" t="e">
        <f t="shared" ca="1" si="1"/>
        <v>#DIV/0!</v>
      </c>
    </row>
    <row r="16" spans="1:20" x14ac:dyDescent="0.2">
      <c r="A16" s="361"/>
      <c r="B16" s="362" t="s">
        <v>27</v>
      </c>
      <c r="C16" s="363"/>
      <c r="D16" s="105">
        <f ca="1">SUM('Wochen einzeln'!D17:G17)</f>
        <v>0</v>
      </c>
      <c r="E16" s="105">
        <f ca="1">SUM('Wochen einzeln'!H17:K17)</f>
        <v>0</v>
      </c>
      <c r="F16" s="105">
        <f ca="1">SUM('Wochen einzeln'!L17:O17)</f>
        <v>0</v>
      </c>
      <c r="G16" s="105">
        <f ca="1">SUM('Wochen einzeln'!P17:S17)</f>
        <v>0</v>
      </c>
      <c r="H16" s="105">
        <f ca="1">SUM('Wochen einzeln'!T17:W17)</f>
        <v>0</v>
      </c>
      <c r="I16" s="105">
        <f ca="1">SUM('Wochen einzeln'!X17:AA17)</f>
        <v>0</v>
      </c>
      <c r="J16" s="105">
        <f ca="1">SUM('Wochen einzeln'!AB17:AE17)</f>
        <v>0</v>
      </c>
      <c r="K16" s="105">
        <f ca="1">SUM('Wochen einzeln'!AF17:AI17)</f>
        <v>0</v>
      </c>
      <c r="L16" s="105">
        <f ca="1">SUM('Wochen einzeln'!AJ17:AM17)</f>
        <v>0</v>
      </c>
      <c r="M16" s="105">
        <f ca="1">SUM('Wochen einzeln'!AN17:AQ17)</f>
        <v>0</v>
      </c>
      <c r="N16" s="105">
        <f ca="1">SUM('Wochen einzeln'!AR17:AU17)</f>
        <v>0</v>
      </c>
      <c r="O16" s="105">
        <f ca="1">SUM('Wochen einzeln'!AV17:AY17)</f>
        <v>0</v>
      </c>
      <c r="P16" s="105">
        <f ca="1">SUM('Wochen einzeln'!AZ17:BC17)</f>
        <v>0</v>
      </c>
      <c r="Q16" s="18">
        <f t="shared" ca="1" si="0"/>
        <v>0</v>
      </c>
      <c r="R16" s="156" t="e">
        <f t="shared" ca="1" si="2"/>
        <v>#DIV/0!</v>
      </c>
      <c r="S16" s="156" t="e">
        <f t="shared" ca="1" si="1"/>
        <v>#DIV/0!</v>
      </c>
    </row>
    <row r="17" spans="1:19" x14ac:dyDescent="0.2">
      <c r="A17" s="361"/>
      <c r="B17" s="362" t="s">
        <v>31</v>
      </c>
      <c r="C17" s="363"/>
      <c r="D17" s="105">
        <f ca="1">SUM('Wochen einzeln'!D18:G18)</f>
        <v>0</v>
      </c>
      <c r="E17" s="105">
        <f ca="1">SUM('Wochen einzeln'!H18:K18)</f>
        <v>0</v>
      </c>
      <c r="F17" s="105">
        <f ca="1">SUM('Wochen einzeln'!L18:O18)</f>
        <v>0</v>
      </c>
      <c r="G17" s="105">
        <f ca="1">SUM('Wochen einzeln'!P18:S18)</f>
        <v>0</v>
      </c>
      <c r="H17" s="105">
        <f ca="1">SUM('Wochen einzeln'!T18:W18)</f>
        <v>0</v>
      </c>
      <c r="I17" s="105">
        <f ca="1">SUM('Wochen einzeln'!X18:AA18)</f>
        <v>0</v>
      </c>
      <c r="J17" s="105">
        <f ca="1">SUM('Wochen einzeln'!AB18:AE18)</f>
        <v>0</v>
      </c>
      <c r="K17" s="105">
        <f ca="1">SUM('Wochen einzeln'!AF18:AI18)</f>
        <v>0</v>
      </c>
      <c r="L17" s="105">
        <f ca="1">SUM('Wochen einzeln'!AJ18:AM18)</f>
        <v>0</v>
      </c>
      <c r="M17" s="105">
        <f ca="1">SUM('Wochen einzeln'!AN18:AQ18)</f>
        <v>0</v>
      </c>
      <c r="N17" s="105">
        <f ca="1">SUM('Wochen einzeln'!AR18:AU18)</f>
        <v>0</v>
      </c>
      <c r="O17" s="105">
        <f ca="1">SUM('Wochen einzeln'!AV18:AY18)</f>
        <v>0</v>
      </c>
      <c r="P17" s="105">
        <f ca="1">SUM('Wochen einzeln'!AZ18:BC18)</f>
        <v>0</v>
      </c>
      <c r="Q17" s="18">
        <f t="shared" ca="1" si="0"/>
        <v>0</v>
      </c>
      <c r="R17" s="156" t="e">
        <f t="shared" ca="1" si="2"/>
        <v>#DIV/0!</v>
      </c>
      <c r="S17" s="156" t="e">
        <f t="shared" ca="1" si="1"/>
        <v>#DIV/0!</v>
      </c>
    </row>
    <row r="18" spans="1:19" x14ac:dyDescent="0.2">
      <c r="A18" s="361"/>
      <c r="B18" s="364" t="s">
        <v>39</v>
      </c>
      <c r="C18" s="365"/>
      <c r="D18" s="23">
        <f t="shared" ref="D18:P18" ca="1" si="3">SUM(D11:D17)</f>
        <v>0</v>
      </c>
      <c r="E18" s="23">
        <f t="shared" ca="1" si="3"/>
        <v>0</v>
      </c>
      <c r="F18" s="23">
        <f t="shared" ca="1" si="3"/>
        <v>0</v>
      </c>
      <c r="G18" s="23">
        <f t="shared" ca="1" si="3"/>
        <v>0</v>
      </c>
      <c r="H18" s="23">
        <f t="shared" ca="1" si="3"/>
        <v>0</v>
      </c>
      <c r="I18" s="23">
        <f t="shared" ca="1" si="3"/>
        <v>0</v>
      </c>
      <c r="J18" s="23">
        <f t="shared" ca="1" si="3"/>
        <v>0</v>
      </c>
      <c r="K18" s="23">
        <f t="shared" ca="1" si="3"/>
        <v>0</v>
      </c>
      <c r="L18" s="23">
        <f t="shared" ca="1" si="3"/>
        <v>0</v>
      </c>
      <c r="M18" s="23">
        <f t="shared" ca="1" si="3"/>
        <v>0</v>
      </c>
      <c r="N18" s="23">
        <f t="shared" ca="1" si="3"/>
        <v>0</v>
      </c>
      <c r="O18" s="23">
        <f t="shared" ca="1" si="3"/>
        <v>0</v>
      </c>
      <c r="P18" s="23">
        <f t="shared" ca="1" si="3"/>
        <v>0</v>
      </c>
      <c r="Q18" s="19">
        <f t="shared" ca="1" si="0"/>
        <v>0</v>
      </c>
      <c r="R18" s="151" t="e">
        <f ca="1">SUM(R11:R17)</f>
        <v>#DIV/0!</v>
      </c>
      <c r="S18" s="183" t="e">
        <f t="shared" ca="1" si="1"/>
        <v>#DIV/0!</v>
      </c>
    </row>
    <row r="19" spans="1:19" ht="12.75" customHeight="1" x14ac:dyDescent="0.2">
      <c r="A19" s="372" t="s">
        <v>54</v>
      </c>
      <c r="B19" s="375" t="s">
        <v>11</v>
      </c>
      <c r="C19" s="75" t="s">
        <v>8</v>
      </c>
      <c r="D19" s="84">
        <f ca="1">SUM('Wochen einzeln'!D20:G20)</f>
        <v>0</v>
      </c>
      <c r="E19" s="84">
        <f ca="1">SUM('Wochen einzeln'!H20:K20)</f>
        <v>0</v>
      </c>
      <c r="F19" s="84">
        <f ca="1">SUM('Wochen einzeln'!L20:O20)</f>
        <v>0</v>
      </c>
      <c r="G19" s="84">
        <f ca="1">SUM('Wochen einzeln'!P20:S20)</f>
        <v>0</v>
      </c>
      <c r="H19" s="84">
        <f ca="1">SUM('Wochen einzeln'!T20:W20)</f>
        <v>0</v>
      </c>
      <c r="I19" s="84">
        <f ca="1">SUM('Wochen einzeln'!X20:AA20)</f>
        <v>0</v>
      </c>
      <c r="J19" s="84">
        <f ca="1">SUM('Wochen einzeln'!AB20:AE20)</f>
        <v>0</v>
      </c>
      <c r="K19" s="84">
        <f ca="1">SUM('Wochen einzeln'!AF20:AI20)</f>
        <v>0</v>
      </c>
      <c r="L19" s="84">
        <f ca="1">SUM('Wochen einzeln'!AJ20:AM20)</f>
        <v>0</v>
      </c>
      <c r="M19" s="84">
        <f ca="1">SUM('Wochen einzeln'!AN20:AQ20)</f>
        <v>0</v>
      </c>
      <c r="N19" s="84">
        <f ca="1">SUM('Wochen einzeln'!AR20:AU20)</f>
        <v>0</v>
      </c>
      <c r="O19" s="84">
        <f ca="1">SUM('Wochen einzeln'!AV20:AY20)</f>
        <v>0</v>
      </c>
      <c r="P19" s="84">
        <f ca="1">SUM('Wochen einzeln'!AZ20:BC20)</f>
        <v>0</v>
      </c>
      <c r="Q19" s="20">
        <f t="shared" ca="1" si="0"/>
        <v>0</v>
      </c>
      <c r="R19" s="156" t="e">
        <f ca="1">Q19/$Q$31</f>
        <v>#DIV/0!</v>
      </c>
      <c r="S19" s="157" t="e">
        <f t="shared" ca="1" si="1"/>
        <v>#DIV/0!</v>
      </c>
    </row>
    <row r="20" spans="1:19" x14ac:dyDescent="0.2">
      <c r="A20" s="373"/>
      <c r="B20" s="376"/>
      <c r="C20" s="10" t="s">
        <v>28</v>
      </c>
      <c r="D20" s="85">
        <f ca="1">SUM('Wochen einzeln'!D21:G21)</f>
        <v>0</v>
      </c>
      <c r="E20" s="85">
        <f ca="1">SUM('Wochen einzeln'!H21:K21)</f>
        <v>0</v>
      </c>
      <c r="F20" s="85">
        <f ca="1">SUM('Wochen einzeln'!L21:O21)</f>
        <v>0</v>
      </c>
      <c r="G20" s="85">
        <f ca="1">SUM('Wochen einzeln'!P21:S21)</f>
        <v>0</v>
      </c>
      <c r="H20" s="85">
        <f ca="1">SUM('Wochen einzeln'!T21:W21)</f>
        <v>0</v>
      </c>
      <c r="I20" s="85">
        <f ca="1">SUM('Wochen einzeln'!X21:AA21)</f>
        <v>0</v>
      </c>
      <c r="J20" s="85">
        <f ca="1">SUM('Wochen einzeln'!AB21:AE21)</f>
        <v>0</v>
      </c>
      <c r="K20" s="85">
        <f ca="1">SUM('Wochen einzeln'!AF21:AI21)</f>
        <v>0</v>
      </c>
      <c r="L20" s="85">
        <f ca="1">SUM('Wochen einzeln'!AJ21:AM21)</f>
        <v>0</v>
      </c>
      <c r="M20" s="85">
        <f ca="1">SUM('Wochen einzeln'!AN21:AQ21)</f>
        <v>0</v>
      </c>
      <c r="N20" s="85">
        <f ca="1">SUM('Wochen einzeln'!AR21:AU21)</f>
        <v>0</v>
      </c>
      <c r="O20" s="85">
        <f ca="1">SUM('Wochen einzeln'!AV21:AY21)</f>
        <v>0</v>
      </c>
      <c r="P20" s="85">
        <f ca="1">SUM('Wochen einzeln'!AZ21:BC21)</f>
        <v>0</v>
      </c>
      <c r="Q20" s="18">
        <f t="shared" ca="1" si="0"/>
        <v>0</v>
      </c>
      <c r="R20" s="156" t="e">
        <f t="shared" ref="R20:R30" ca="1" si="4">Q20/$Q$31</f>
        <v>#DIV/0!</v>
      </c>
      <c r="S20" s="156" t="e">
        <f t="shared" ca="1" si="1"/>
        <v>#DIV/0!</v>
      </c>
    </row>
    <row r="21" spans="1:19" x14ac:dyDescent="0.2">
      <c r="A21" s="373"/>
      <c r="B21" s="375" t="s">
        <v>10</v>
      </c>
      <c r="C21" s="75" t="s">
        <v>8</v>
      </c>
      <c r="D21" s="84">
        <f ca="1">SUM('Wochen einzeln'!D22:G22)</f>
        <v>0</v>
      </c>
      <c r="E21" s="84">
        <f ca="1">SUM('Wochen einzeln'!H22:K22)</f>
        <v>0</v>
      </c>
      <c r="F21" s="84">
        <f ca="1">SUM('Wochen einzeln'!L22:O22)</f>
        <v>0</v>
      </c>
      <c r="G21" s="84">
        <f ca="1">SUM('Wochen einzeln'!P22:S22)</f>
        <v>0</v>
      </c>
      <c r="H21" s="84">
        <f ca="1">SUM('Wochen einzeln'!T22:W22)</f>
        <v>0</v>
      </c>
      <c r="I21" s="84">
        <f ca="1">SUM('Wochen einzeln'!X22:AA22)</f>
        <v>0</v>
      </c>
      <c r="J21" s="84">
        <f ca="1">SUM('Wochen einzeln'!AB22:AE22)</f>
        <v>0</v>
      </c>
      <c r="K21" s="84">
        <f ca="1">SUM('Wochen einzeln'!AF22:AI22)</f>
        <v>0</v>
      </c>
      <c r="L21" s="84">
        <f ca="1">SUM('Wochen einzeln'!AJ22:AM22)</f>
        <v>0</v>
      </c>
      <c r="M21" s="84">
        <f ca="1">SUM('Wochen einzeln'!AN22:AQ22)</f>
        <v>0</v>
      </c>
      <c r="N21" s="84">
        <f ca="1">SUM('Wochen einzeln'!AR22:AU22)</f>
        <v>0</v>
      </c>
      <c r="O21" s="84">
        <f ca="1">SUM('Wochen einzeln'!AV22:AY22)</f>
        <v>0</v>
      </c>
      <c r="P21" s="84">
        <f ca="1">SUM('Wochen einzeln'!AZ22:BC22)</f>
        <v>0</v>
      </c>
      <c r="Q21" s="18">
        <f t="shared" ca="1" si="0"/>
        <v>0</v>
      </c>
      <c r="R21" s="156" t="e">
        <f t="shared" ca="1" si="4"/>
        <v>#DIV/0!</v>
      </c>
      <c r="S21" s="156" t="e">
        <f t="shared" ca="1" si="1"/>
        <v>#DIV/0!</v>
      </c>
    </row>
    <row r="22" spans="1:19" x14ac:dyDescent="0.2">
      <c r="A22" s="373"/>
      <c r="B22" s="376"/>
      <c r="C22" s="10" t="s">
        <v>30</v>
      </c>
      <c r="D22" s="85">
        <f ca="1">SUM('Wochen einzeln'!D23:G23)</f>
        <v>0</v>
      </c>
      <c r="E22" s="85">
        <f ca="1">SUM('Wochen einzeln'!H23:K23)</f>
        <v>0</v>
      </c>
      <c r="F22" s="85">
        <f ca="1">SUM('Wochen einzeln'!L23:O23)</f>
        <v>0</v>
      </c>
      <c r="G22" s="85">
        <f ca="1">SUM('Wochen einzeln'!P23:S23)</f>
        <v>0</v>
      </c>
      <c r="H22" s="85">
        <f ca="1">SUM('Wochen einzeln'!T23:W23)</f>
        <v>0</v>
      </c>
      <c r="I22" s="85">
        <f ca="1">SUM('Wochen einzeln'!X23:AA23)</f>
        <v>0</v>
      </c>
      <c r="J22" s="85">
        <f ca="1">SUM('Wochen einzeln'!AB23:AE23)</f>
        <v>0</v>
      </c>
      <c r="K22" s="85">
        <f ca="1">SUM('Wochen einzeln'!AF23:AI23)</f>
        <v>0</v>
      </c>
      <c r="L22" s="85">
        <f ca="1">SUM('Wochen einzeln'!AJ23:AM23)</f>
        <v>0</v>
      </c>
      <c r="M22" s="85">
        <f ca="1">SUM('Wochen einzeln'!AN23:AQ23)</f>
        <v>0</v>
      </c>
      <c r="N22" s="85">
        <f ca="1">SUM('Wochen einzeln'!AR23:AU23)</f>
        <v>0</v>
      </c>
      <c r="O22" s="85">
        <f ca="1">SUM('Wochen einzeln'!AV23:AY23)</f>
        <v>0</v>
      </c>
      <c r="P22" s="85">
        <f ca="1">SUM('Wochen einzeln'!AZ23:BC23)</f>
        <v>0</v>
      </c>
      <c r="Q22" s="18">
        <f t="shared" ca="1" si="0"/>
        <v>0</v>
      </c>
      <c r="R22" s="156" t="e">
        <f ca="1">Q22/$Q$31</f>
        <v>#DIV/0!</v>
      </c>
      <c r="S22" s="156" t="e">
        <f t="shared" ca="1" si="1"/>
        <v>#DIV/0!</v>
      </c>
    </row>
    <row r="23" spans="1:19" x14ac:dyDescent="0.2">
      <c r="A23" s="373"/>
      <c r="B23" s="375" t="s">
        <v>12</v>
      </c>
      <c r="C23" s="75" t="s">
        <v>8</v>
      </c>
      <c r="D23" s="84">
        <f ca="1">SUM('Wochen einzeln'!D24:G24)</f>
        <v>0</v>
      </c>
      <c r="E23" s="84">
        <f ca="1">SUM('Wochen einzeln'!H24:K24)</f>
        <v>0</v>
      </c>
      <c r="F23" s="84">
        <f ca="1">SUM('Wochen einzeln'!L24:O24)</f>
        <v>0</v>
      </c>
      <c r="G23" s="84">
        <f ca="1">SUM('Wochen einzeln'!P24:S24)</f>
        <v>0</v>
      </c>
      <c r="H23" s="84">
        <f ca="1">SUM('Wochen einzeln'!T24:W24)</f>
        <v>0</v>
      </c>
      <c r="I23" s="84">
        <f ca="1">SUM('Wochen einzeln'!X24:AA24)</f>
        <v>0</v>
      </c>
      <c r="J23" s="84">
        <f ca="1">SUM('Wochen einzeln'!AB24:AE24)</f>
        <v>0</v>
      </c>
      <c r="K23" s="84">
        <f ca="1">SUM('Wochen einzeln'!AF24:AI24)</f>
        <v>0</v>
      </c>
      <c r="L23" s="84">
        <f ca="1">SUM('Wochen einzeln'!AJ24:AM24)</f>
        <v>0</v>
      </c>
      <c r="M23" s="84">
        <f ca="1">SUM('Wochen einzeln'!AN24:AQ24)</f>
        <v>0</v>
      </c>
      <c r="N23" s="84">
        <f ca="1">SUM('Wochen einzeln'!AR24:AU24)</f>
        <v>0</v>
      </c>
      <c r="O23" s="84">
        <f ca="1">SUM('Wochen einzeln'!AV24:AY24)</f>
        <v>0</v>
      </c>
      <c r="P23" s="84">
        <f ca="1">SUM('Wochen einzeln'!AZ24:BC24)</f>
        <v>0</v>
      </c>
      <c r="Q23" s="18">
        <f t="shared" ca="1" si="0"/>
        <v>0</v>
      </c>
      <c r="R23" s="156" t="e">
        <f t="shared" ca="1" si="4"/>
        <v>#DIV/0!</v>
      </c>
      <c r="S23" s="156" t="e">
        <f t="shared" ca="1" si="1"/>
        <v>#DIV/0!</v>
      </c>
    </row>
    <row r="24" spans="1:19" x14ac:dyDescent="0.2">
      <c r="A24" s="373"/>
      <c r="B24" s="376"/>
      <c r="C24" s="10" t="s">
        <v>49</v>
      </c>
      <c r="D24" s="85">
        <f ca="1">SUM('Wochen einzeln'!D25:G25)</f>
        <v>0</v>
      </c>
      <c r="E24" s="85">
        <f ca="1">SUM('Wochen einzeln'!H25:K25)</f>
        <v>0</v>
      </c>
      <c r="F24" s="85">
        <f ca="1">SUM('Wochen einzeln'!L25:O25)</f>
        <v>0</v>
      </c>
      <c r="G24" s="85">
        <f ca="1">SUM('Wochen einzeln'!P25:S25)</f>
        <v>0</v>
      </c>
      <c r="H24" s="85">
        <f ca="1">SUM('Wochen einzeln'!T25:W25)</f>
        <v>0</v>
      </c>
      <c r="I24" s="85">
        <f ca="1">SUM('Wochen einzeln'!X25:AA25)</f>
        <v>0</v>
      </c>
      <c r="J24" s="85">
        <f ca="1">SUM('Wochen einzeln'!AB25:AE25)</f>
        <v>0</v>
      </c>
      <c r="K24" s="85">
        <f ca="1">SUM('Wochen einzeln'!AF25:AI25)</f>
        <v>0</v>
      </c>
      <c r="L24" s="85">
        <f ca="1">SUM('Wochen einzeln'!AJ25:AM25)</f>
        <v>0</v>
      </c>
      <c r="M24" s="85">
        <f ca="1">SUM('Wochen einzeln'!AN25:AQ25)</f>
        <v>0</v>
      </c>
      <c r="N24" s="85">
        <f ca="1">SUM('Wochen einzeln'!AR25:AU25)</f>
        <v>0</v>
      </c>
      <c r="O24" s="85">
        <f ca="1">SUM('Wochen einzeln'!AV25:AY25)</f>
        <v>0</v>
      </c>
      <c r="P24" s="85">
        <f ca="1">SUM('Wochen einzeln'!AZ25:BC25)</f>
        <v>0</v>
      </c>
      <c r="Q24" s="18">
        <f t="shared" ca="1" si="0"/>
        <v>0</v>
      </c>
      <c r="R24" s="156" t="e">
        <f t="shared" ca="1" si="4"/>
        <v>#DIV/0!</v>
      </c>
      <c r="S24" s="156" t="e">
        <f t="shared" ca="1" si="1"/>
        <v>#DIV/0!</v>
      </c>
    </row>
    <row r="25" spans="1:19" x14ac:dyDescent="0.2">
      <c r="A25" s="373"/>
      <c r="B25" s="375" t="s">
        <v>29</v>
      </c>
      <c r="C25" s="75" t="s">
        <v>8</v>
      </c>
      <c r="D25" s="84">
        <f ca="1">SUM('Wochen einzeln'!D26:G26)</f>
        <v>0</v>
      </c>
      <c r="E25" s="84">
        <f ca="1">SUM('Wochen einzeln'!H26:K26)</f>
        <v>0</v>
      </c>
      <c r="F25" s="84">
        <f ca="1">SUM('Wochen einzeln'!L26:O26)</f>
        <v>0</v>
      </c>
      <c r="G25" s="84">
        <f ca="1">SUM('Wochen einzeln'!P26:S26)</f>
        <v>0</v>
      </c>
      <c r="H25" s="84">
        <f ca="1">SUM('Wochen einzeln'!T26:W26)</f>
        <v>0</v>
      </c>
      <c r="I25" s="84">
        <f ca="1">SUM('Wochen einzeln'!X26:AA26)</f>
        <v>0</v>
      </c>
      <c r="J25" s="84">
        <f ca="1">SUM('Wochen einzeln'!AB26:AE26)</f>
        <v>0</v>
      </c>
      <c r="K25" s="84">
        <f ca="1">SUM('Wochen einzeln'!AF26:AI26)</f>
        <v>0</v>
      </c>
      <c r="L25" s="84">
        <f ca="1">SUM('Wochen einzeln'!AJ26:AM26)</f>
        <v>0</v>
      </c>
      <c r="M25" s="84">
        <f ca="1">SUM('Wochen einzeln'!AN26:AQ26)</f>
        <v>0</v>
      </c>
      <c r="N25" s="84">
        <f ca="1">SUM('Wochen einzeln'!AR26:AU26)</f>
        <v>0</v>
      </c>
      <c r="O25" s="84">
        <f ca="1">SUM('Wochen einzeln'!AV26:AY26)</f>
        <v>0</v>
      </c>
      <c r="P25" s="84">
        <f ca="1">SUM('Wochen einzeln'!AZ26:BC26)</f>
        <v>0</v>
      </c>
      <c r="Q25" s="18">
        <f t="shared" ca="1" si="0"/>
        <v>0</v>
      </c>
      <c r="R25" s="156" t="e">
        <f t="shared" ca="1" si="4"/>
        <v>#DIV/0!</v>
      </c>
      <c r="S25" s="156" t="e">
        <f t="shared" ca="1" si="1"/>
        <v>#DIV/0!</v>
      </c>
    </row>
    <row r="26" spans="1:19" x14ac:dyDescent="0.2">
      <c r="A26" s="373"/>
      <c r="B26" s="377"/>
      <c r="C26" s="11" t="s">
        <v>30</v>
      </c>
      <c r="D26" s="85">
        <f ca="1">SUM('Wochen einzeln'!D27:G27)</f>
        <v>0</v>
      </c>
      <c r="E26" s="85">
        <f ca="1">SUM('Wochen einzeln'!H27:K27)</f>
        <v>0</v>
      </c>
      <c r="F26" s="85">
        <f ca="1">SUM('Wochen einzeln'!L27:O27)</f>
        <v>0</v>
      </c>
      <c r="G26" s="85">
        <f ca="1">SUM('Wochen einzeln'!P27:S27)</f>
        <v>0</v>
      </c>
      <c r="H26" s="85">
        <f ca="1">SUM('Wochen einzeln'!T27:W27)</f>
        <v>0</v>
      </c>
      <c r="I26" s="85">
        <f ca="1">SUM('Wochen einzeln'!X27:AA27)</f>
        <v>0</v>
      </c>
      <c r="J26" s="85">
        <f ca="1">SUM('Wochen einzeln'!AB27:AE27)</f>
        <v>0</v>
      </c>
      <c r="K26" s="85">
        <f ca="1">SUM('Wochen einzeln'!AF27:AI27)</f>
        <v>0</v>
      </c>
      <c r="L26" s="85">
        <f ca="1">SUM('Wochen einzeln'!AJ27:AM27)</f>
        <v>0</v>
      </c>
      <c r="M26" s="85">
        <f ca="1">SUM('Wochen einzeln'!AN27:AQ27)</f>
        <v>0</v>
      </c>
      <c r="N26" s="85">
        <f ca="1">SUM('Wochen einzeln'!AR27:AU27)</f>
        <v>0</v>
      </c>
      <c r="O26" s="85">
        <f ca="1">SUM('Wochen einzeln'!AV27:AY27)</f>
        <v>0</v>
      </c>
      <c r="P26" s="85">
        <f ca="1">SUM('Wochen einzeln'!AZ27:BC27)</f>
        <v>0</v>
      </c>
      <c r="Q26" s="18">
        <f t="shared" ca="1" si="0"/>
        <v>0</v>
      </c>
      <c r="R26" s="156" t="e">
        <f t="shared" ca="1" si="4"/>
        <v>#DIV/0!</v>
      </c>
      <c r="S26" s="156" t="e">
        <f t="shared" ca="1" si="1"/>
        <v>#DIV/0!</v>
      </c>
    </row>
    <row r="27" spans="1:19" x14ac:dyDescent="0.2">
      <c r="A27" s="373"/>
      <c r="B27" s="12" t="s">
        <v>32</v>
      </c>
      <c r="C27" s="228" t="s">
        <v>33</v>
      </c>
      <c r="D27" s="83">
        <f ca="1">SUM('Wochen einzeln'!D28:G28)</f>
        <v>0</v>
      </c>
      <c r="E27" s="83">
        <f ca="1">SUM('Wochen einzeln'!H28:K28)</f>
        <v>0</v>
      </c>
      <c r="F27" s="83">
        <f ca="1">SUM('Wochen einzeln'!L28:O28)</f>
        <v>0</v>
      </c>
      <c r="G27" s="83">
        <f ca="1">SUM('Wochen einzeln'!P28:S28)</f>
        <v>0</v>
      </c>
      <c r="H27" s="83">
        <f ca="1">SUM('Wochen einzeln'!T28:W28)</f>
        <v>0</v>
      </c>
      <c r="I27" s="83">
        <f ca="1">SUM('Wochen einzeln'!X28:AA28)</f>
        <v>0</v>
      </c>
      <c r="J27" s="83">
        <f ca="1">SUM('Wochen einzeln'!AB28:AE28)</f>
        <v>0</v>
      </c>
      <c r="K27" s="83">
        <f ca="1">SUM('Wochen einzeln'!AF28:AI28)</f>
        <v>0</v>
      </c>
      <c r="L27" s="83">
        <f ca="1">SUM('Wochen einzeln'!AJ28:AM28)</f>
        <v>0</v>
      </c>
      <c r="M27" s="83">
        <f ca="1">SUM('Wochen einzeln'!AN28:AQ28)</f>
        <v>0</v>
      </c>
      <c r="N27" s="83">
        <f ca="1">SUM('Wochen einzeln'!AR28:AU28)</f>
        <v>0</v>
      </c>
      <c r="O27" s="83">
        <f ca="1">SUM('Wochen einzeln'!AV28:AY28)</f>
        <v>0</v>
      </c>
      <c r="P27" s="83">
        <f ca="1">SUM('Wochen einzeln'!AZ28:BC28)</f>
        <v>0</v>
      </c>
      <c r="Q27" s="18">
        <f t="shared" ca="1" si="0"/>
        <v>0</v>
      </c>
      <c r="R27" s="156" t="e">
        <f t="shared" ca="1" si="4"/>
        <v>#DIV/0!</v>
      </c>
      <c r="S27" s="156" t="e">
        <f t="shared" ca="1" si="1"/>
        <v>#DIV/0!</v>
      </c>
    </row>
    <row r="28" spans="1:19" x14ac:dyDescent="0.2">
      <c r="A28" s="373"/>
      <c r="B28" s="377" t="s">
        <v>34</v>
      </c>
      <c r="C28" s="75" t="s">
        <v>35</v>
      </c>
      <c r="D28" s="84">
        <f ca="1">SUM('Wochen einzeln'!D29:G29)</f>
        <v>0</v>
      </c>
      <c r="E28" s="84">
        <f ca="1">SUM('Wochen einzeln'!H29:K29)</f>
        <v>0</v>
      </c>
      <c r="F28" s="84">
        <f ca="1">SUM('Wochen einzeln'!L29:O29)</f>
        <v>0</v>
      </c>
      <c r="G28" s="84">
        <f ca="1">SUM('Wochen einzeln'!P29:S29)</f>
        <v>0</v>
      </c>
      <c r="H28" s="84">
        <f ca="1">SUM('Wochen einzeln'!T29:W29)</f>
        <v>0</v>
      </c>
      <c r="I28" s="84">
        <f ca="1">SUM('Wochen einzeln'!X29:AA29)</f>
        <v>0</v>
      </c>
      <c r="J28" s="84">
        <f ca="1">SUM('Wochen einzeln'!AB29:AE29)</f>
        <v>0</v>
      </c>
      <c r="K28" s="84">
        <f ca="1">SUM('Wochen einzeln'!AF29:AI29)</f>
        <v>0</v>
      </c>
      <c r="L28" s="84">
        <f ca="1">SUM('Wochen einzeln'!AJ29:AM29)</f>
        <v>0</v>
      </c>
      <c r="M28" s="84">
        <f ca="1">SUM('Wochen einzeln'!AN29:AQ29)</f>
        <v>0</v>
      </c>
      <c r="N28" s="84">
        <f ca="1">SUM('Wochen einzeln'!AR29:AU29)</f>
        <v>0</v>
      </c>
      <c r="O28" s="84">
        <f ca="1">SUM('Wochen einzeln'!AV29:AY29)</f>
        <v>0</v>
      </c>
      <c r="P28" s="84">
        <f ca="1">SUM('Wochen einzeln'!AZ29:BC29)</f>
        <v>0</v>
      </c>
      <c r="Q28" s="18">
        <f t="shared" ca="1" si="0"/>
        <v>0</v>
      </c>
      <c r="R28" s="156" t="e">
        <f t="shared" ca="1" si="4"/>
        <v>#DIV/0!</v>
      </c>
      <c r="S28" s="156" t="e">
        <f t="shared" ca="1" si="1"/>
        <v>#DIV/0!</v>
      </c>
    </row>
    <row r="29" spans="1:19" x14ac:dyDescent="0.2">
      <c r="A29" s="373"/>
      <c r="B29" s="376"/>
      <c r="C29" s="10" t="s">
        <v>36</v>
      </c>
      <c r="D29" s="85">
        <f ca="1">SUM('Wochen einzeln'!D30:G30)</f>
        <v>0</v>
      </c>
      <c r="E29" s="85">
        <f ca="1">SUM('Wochen einzeln'!H30:K30)</f>
        <v>0</v>
      </c>
      <c r="F29" s="85">
        <f ca="1">SUM('Wochen einzeln'!L30:O30)</f>
        <v>0</v>
      </c>
      <c r="G29" s="85">
        <f ca="1">SUM('Wochen einzeln'!P30:S30)</f>
        <v>0</v>
      </c>
      <c r="H29" s="85">
        <f ca="1">SUM('Wochen einzeln'!T30:W30)</f>
        <v>0</v>
      </c>
      <c r="I29" s="85">
        <f ca="1">SUM('Wochen einzeln'!X30:AA30)</f>
        <v>0</v>
      </c>
      <c r="J29" s="85">
        <f ca="1">SUM('Wochen einzeln'!AB30:AE30)</f>
        <v>0</v>
      </c>
      <c r="K29" s="85">
        <f ca="1">SUM('Wochen einzeln'!AF30:AI30)</f>
        <v>0</v>
      </c>
      <c r="L29" s="85">
        <f ca="1">SUM('Wochen einzeln'!AJ30:AM30)</f>
        <v>0</v>
      </c>
      <c r="M29" s="85">
        <f ca="1">SUM('Wochen einzeln'!AN30:AQ30)</f>
        <v>0</v>
      </c>
      <c r="N29" s="85">
        <f ca="1">SUM('Wochen einzeln'!AR30:AU30)</f>
        <v>0</v>
      </c>
      <c r="O29" s="85">
        <f ca="1">SUM('Wochen einzeln'!AV30:AY30)</f>
        <v>0</v>
      </c>
      <c r="P29" s="85">
        <f ca="1">SUM('Wochen einzeln'!AZ30:BC30)</f>
        <v>0</v>
      </c>
      <c r="Q29" s="18">
        <f t="shared" ca="1" si="0"/>
        <v>0</v>
      </c>
      <c r="R29" s="156" t="e">
        <f t="shared" ca="1" si="4"/>
        <v>#DIV/0!</v>
      </c>
      <c r="S29" s="156" t="e">
        <f t="shared" ca="1" si="1"/>
        <v>#DIV/0!</v>
      </c>
    </row>
    <row r="30" spans="1:19" x14ac:dyDescent="0.2">
      <c r="A30" s="373"/>
      <c r="B30" s="12" t="s">
        <v>37</v>
      </c>
      <c r="C30" s="228" t="s">
        <v>38</v>
      </c>
      <c r="D30" s="83">
        <f ca="1">SUM('Wochen einzeln'!D31:G31)</f>
        <v>0</v>
      </c>
      <c r="E30" s="83">
        <f ca="1">SUM('Wochen einzeln'!H31:K31)</f>
        <v>0</v>
      </c>
      <c r="F30" s="83">
        <f ca="1">SUM('Wochen einzeln'!L31:O31)</f>
        <v>0</v>
      </c>
      <c r="G30" s="83">
        <f ca="1">SUM('Wochen einzeln'!P31:S31)</f>
        <v>0</v>
      </c>
      <c r="H30" s="83">
        <f ca="1">SUM('Wochen einzeln'!T31:W31)</f>
        <v>0</v>
      </c>
      <c r="I30" s="83">
        <f ca="1">SUM('Wochen einzeln'!X31:AA31)</f>
        <v>0</v>
      </c>
      <c r="J30" s="83">
        <f ca="1">SUM('Wochen einzeln'!AB31:AE31)</f>
        <v>0</v>
      </c>
      <c r="K30" s="83">
        <f ca="1">SUM('Wochen einzeln'!AF31:AI31)</f>
        <v>0</v>
      </c>
      <c r="L30" s="83">
        <f ca="1">SUM('Wochen einzeln'!AJ31:AM31)</f>
        <v>0</v>
      </c>
      <c r="M30" s="83">
        <f ca="1">SUM('Wochen einzeln'!AN31:AQ31)</f>
        <v>0</v>
      </c>
      <c r="N30" s="83">
        <f ca="1">SUM('Wochen einzeln'!AR31:AU31)</f>
        <v>0</v>
      </c>
      <c r="O30" s="83">
        <f ca="1">SUM('Wochen einzeln'!AV31:AY31)</f>
        <v>0</v>
      </c>
      <c r="P30" s="83">
        <f ca="1">SUM('Wochen einzeln'!AZ31:BC31)</f>
        <v>0</v>
      </c>
      <c r="Q30" s="18">
        <f t="shared" ca="1" si="0"/>
        <v>0</v>
      </c>
      <c r="R30" s="156" t="e">
        <f t="shared" ca="1" si="4"/>
        <v>#DIV/0!</v>
      </c>
      <c r="S30" s="156" t="e">
        <f t="shared" ca="1" si="1"/>
        <v>#DIV/0!</v>
      </c>
    </row>
    <row r="31" spans="1:19" x14ac:dyDescent="0.2">
      <c r="A31" s="374"/>
      <c r="B31" s="364" t="s">
        <v>40</v>
      </c>
      <c r="C31" s="365"/>
      <c r="D31" s="23">
        <f t="shared" ref="D31:P31" ca="1" si="5">SUM(D19:D30)</f>
        <v>0</v>
      </c>
      <c r="E31" s="23">
        <f t="shared" ca="1" si="5"/>
        <v>0</v>
      </c>
      <c r="F31" s="23">
        <f t="shared" ca="1" si="5"/>
        <v>0</v>
      </c>
      <c r="G31" s="23">
        <f t="shared" ca="1" si="5"/>
        <v>0</v>
      </c>
      <c r="H31" s="23">
        <f t="shared" ca="1" si="5"/>
        <v>0</v>
      </c>
      <c r="I31" s="23">
        <f t="shared" ca="1" si="5"/>
        <v>0</v>
      </c>
      <c r="J31" s="23">
        <f t="shared" ca="1" si="5"/>
        <v>0</v>
      </c>
      <c r="K31" s="23">
        <f t="shared" ca="1" si="5"/>
        <v>0</v>
      </c>
      <c r="L31" s="23">
        <f t="shared" ca="1" si="5"/>
        <v>0</v>
      </c>
      <c r="M31" s="23">
        <f t="shared" ca="1" si="5"/>
        <v>0</v>
      </c>
      <c r="N31" s="23">
        <f t="shared" ca="1" si="5"/>
        <v>0</v>
      </c>
      <c r="O31" s="23">
        <f t="shared" ca="1" si="5"/>
        <v>0</v>
      </c>
      <c r="P31" s="23">
        <f t="shared" ca="1" si="5"/>
        <v>0</v>
      </c>
      <c r="Q31" s="19">
        <f t="shared" ca="1" si="0"/>
        <v>0</v>
      </c>
      <c r="R31" s="151" t="e">
        <f ca="1">SUM(R19:R30)</f>
        <v>#DIV/0!</v>
      </c>
      <c r="S31" s="183" t="e">
        <f t="shared" ca="1" si="1"/>
        <v>#DIV/0!</v>
      </c>
    </row>
    <row r="32" spans="1:19" x14ac:dyDescent="0.2">
      <c r="A32" s="366" t="s">
        <v>47</v>
      </c>
      <c r="B32" s="369" t="s">
        <v>42</v>
      </c>
      <c r="C32" s="369"/>
      <c r="D32" s="83">
        <f ca="1">SUM('Wochen einzeln'!D33:G33)</f>
        <v>0</v>
      </c>
      <c r="E32" s="83">
        <f ca="1">SUM('Wochen einzeln'!H33:K33)</f>
        <v>0</v>
      </c>
      <c r="F32" s="83">
        <f ca="1">SUM('Wochen einzeln'!L33:O33)</f>
        <v>0</v>
      </c>
      <c r="G32" s="83">
        <f ca="1">SUM('Wochen einzeln'!P33:S33)</f>
        <v>0</v>
      </c>
      <c r="H32" s="83">
        <f ca="1">SUM('Wochen einzeln'!T33:W33)</f>
        <v>0</v>
      </c>
      <c r="I32" s="83">
        <f ca="1">SUM('Wochen einzeln'!X33:AA33)</f>
        <v>0</v>
      </c>
      <c r="J32" s="83">
        <f ca="1">SUM('Wochen einzeln'!AB33:AE33)</f>
        <v>0</v>
      </c>
      <c r="K32" s="83">
        <f ca="1">SUM('Wochen einzeln'!AF33:AI33)</f>
        <v>0</v>
      </c>
      <c r="L32" s="83">
        <f ca="1">SUM('Wochen einzeln'!AJ33:AM33)</f>
        <v>0</v>
      </c>
      <c r="M32" s="83">
        <f ca="1">SUM('Wochen einzeln'!AN33:AQ33)</f>
        <v>0</v>
      </c>
      <c r="N32" s="83">
        <f ca="1">SUM('Wochen einzeln'!AR33:AU33)</f>
        <v>0</v>
      </c>
      <c r="O32" s="83">
        <f ca="1">SUM('Wochen einzeln'!AV33:AY33)</f>
        <v>0</v>
      </c>
      <c r="P32" s="83">
        <f ca="1">SUM('Wochen einzeln'!AZ33:BC33)</f>
        <v>0</v>
      </c>
      <c r="Q32" s="18">
        <f t="shared" ca="1" si="0"/>
        <v>0</v>
      </c>
      <c r="R32" s="156" t="e">
        <f t="shared" ref="R32:R37" ca="1" si="6">Q32/$Q$38</f>
        <v>#DIV/0!</v>
      </c>
      <c r="S32" s="157" t="e">
        <f t="shared" ca="1" si="1"/>
        <v>#DIV/0!</v>
      </c>
    </row>
    <row r="33" spans="1:19" x14ac:dyDescent="0.2">
      <c r="A33" s="367"/>
      <c r="B33" s="369" t="s">
        <v>65</v>
      </c>
      <c r="C33" s="369"/>
      <c r="D33" s="83">
        <f ca="1">SUM('Wochen einzeln'!D34:G34)</f>
        <v>0</v>
      </c>
      <c r="E33" s="83">
        <f ca="1">SUM('Wochen einzeln'!H34:K34)</f>
        <v>0</v>
      </c>
      <c r="F33" s="83">
        <f ca="1">SUM('Wochen einzeln'!L34:O34)</f>
        <v>0</v>
      </c>
      <c r="G33" s="83">
        <f ca="1">SUM('Wochen einzeln'!P34:S34)</f>
        <v>0</v>
      </c>
      <c r="H33" s="83">
        <f ca="1">SUM('Wochen einzeln'!T34:W34)</f>
        <v>0</v>
      </c>
      <c r="I33" s="83">
        <f ca="1">SUM('Wochen einzeln'!X34:AA34)</f>
        <v>0</v>
      </c>
      <c r="J33" s="83">
        <f ca="1">SUM('Wochen einzeln'!AB34:AE34)</f>
        <v>0</v>
      </c>
      <c r="K33" s="83">
        <f ca="1">SUM('Wochen einzeln'!AF34:AI34)</f>
        <v>0</v>
      </c>
      <c r="L33" s="83">
        <f ca="1">SUM('Wochen einzeln'!AJ34:AM34)</f>
        <v>0</v>
      </c>
      <c r="M33" s="83">
        <f ca="1">SUM('Wochen einzeln'!AN34:AQ34)</f>
        <v>0</v>
      </c>
      <c r="N33" s="83">
        <f ca="1">SUM('Wochen einzeln'!AR34:AU34)</f>
        <v>0</v>
      </c>
      <c r="O33" s="83">
        <f ca="1">SUM('Wochen einzeln'!AV34:AY34)</f>
        <v>0</v>
      </c>
      <c r="P33" s="83">
        <f ca="1">SUM('Wochen einzeln'!AZ34:BC34)</f>
        <v>0</v>
      </c>
      <c r="Q33" s="18">
        <f t="shared" ca="1" si="0"/>
        <v>0</v>
      </c>
      <c r="R33" s="156" t="e">
        <f t="shared" ca="1" si="6"/>
        <v>#DIV/0!</v>
      </c>
      <c r="S33" s="157" t="e">
        <f t="shared" ca="1" si="1"/>
        <v>#DIV/0!</v>
      </c>
    </row>
    <row r="34" spans="1:19" x14ac:dyDescent="0.2">
      <c r="A34" s="367"/>
      <c r="B34" s="369" t="s">
        <v>44</v>
      </c>
      <c r="C34" s="369"/>
      <c r="D34" s="83">
        <f ca="1">SUM('Wochen einzeln'!D35:G35)</f>
        <v>0</v>
      </c>
      <c r="E34" s="83">
        <f ca="1">SUM('Wochen einzeln'!H35:K35)</f>
        <v>0</v>
      </c>
      <c r="F34" s="83">
        <f ca="1">SUM('Wochen einzeln'!L35:O35)</f>
        <v>0</v>
      </c>
      <c r="G34" s="83">
        <f ca="1">SUM('Wochen einzeln'!P35:S35)</f>
        <v>0</v>
      </c>
      <c r="H34" s="83">
        <f ca="1">SUM('Wochen einzeln'!T35:W35)</f>
        <v>0</v>
      </c>
      <c r="I34" s="83">
        <f ca="1">SUM('Wochen einzeln'!X35:AA35)</f>
        <v>0</v>
      </c>
      <c r="J34" s="83">
        <f ca="1">SUM('Wochen einzeln'!AB35:AE35)</f>
        <v>0</v>
      </c>
      <c r="K34" s="83">
        <f ca="1">SUM('Wochen einzeln'!AF35:AI35)</f>
        <v>0</v>
      </c>
      <c r="L34" s="83">
        <f ca="1">SUM('Wochen einzeln'!AJ35:AM35)</f>
        <v>0</v>
      </c>
      <c r="M34" s="83">
        <f ca="1">SUM('Wochen einzeln'!AN35:AQ35)</f>
        <v>0</v>
      </c>
      <c r="N34" s="83">
        <f ca="1">SUM('Wochen einzeln'!AR35:AU35)</f>
        <v>0</v>
      </c>
      <c r="O34" s="83">
        <f ca="1">SUM('Wochen einzeln'!AV35:AY35)</f>
        <v>0</v>
      </c>
      <c r="P34" s="83">
        <f ca="1">SUM('Wochen einzeln'!AZ35:BC35)</f>
        <v>0</v>
      </c>
      <c r="Q34" s="18">
        <f t="shared" ca="1" si="0"/>
        <v>0</v>
      </c>
      <c r="R34" s="156" t="e">
        <f t="shared" ca="1" si="6"/>
        <v>#DIV/0!</v>
      </c>
      <c r="S34" s="157" t="e">
        <f t="shared" ca="1" si="1"/>
        <v>#DIV/0!</v>
      </c>
    </row>
    <row r="35" spans="1:19" x14ac:dyDescent="0.2">
      <c r="A35" s="367"/>
      <c r="B35" s="369" t="s">
        <v>43</v>
      </c>
      <c r="C35" s="369"/>
      <c r="D35" s="83">
        <f ca="1">SUM('Wochen einzeln'!D36:G36)</f>
        <v>0</v>
      </c>
      <c r="E35" s="83">
        <f ca="1">SUM('Wochen einzeln'!H36:K36)</f>
        <v>0</v>
      </c>
      <c r="F35" s="83">
        <f ca="1">SUM('Wochen einzeln'!L36:O36)</f>
        <v>0</v>
      </c>
      <c r="G35" s="83">
        <f ca="1">SUM('Wochen einzeln'!P36:S36)</f>
        <v>0</v>
      </c>
      <c r="H35" s="83">
        <f ca="1">SUM('Wochen einzeln'!T36:W36)</f>
        <v>0</v>
      </c>
      <c r="I35" s="83">
        <f ca="1">SUM('Wochen einzeln'!X36:AA36)</f>
        <v>0</v>
      </c>
      <c r="J35" s="83">
        <f ca="1">SUM('Wochen einzeln'!AB36:AE36)</f>
        <v>0</v>
      </c>
      <c r="K35" s="83">
        <f ca="1">SUM('Wochen einzeln'!AF36:AI36)</f>
        <v>0</v>
      </c>
      <c r="L35" s="83">
        <f ca="1">SUM('Wochen einzeln'!AJ36:AM36)</f>
        <v>0</v>
      </c>
      <c r="M35" s="83">
        <f ca="1">SUM('Wochen einzeln'!AN36:AQ36)</f>
        <v>0</v>
      </c>
      <c r="N35" s="83">
        <f ca="1">SUM('Wochen einzeln'!AR36:AU36)</f>
        <v>0</v>
      </c>
      <c r="O35" s="83">
        <f ca="1">SUM('Wochen einzeln'!AV36:AY36)</f>
        <v>0</v>
      </c>
      <c r="P35" s="83">
        <f ca="1">SUM('Wochen einzeln'!AZ36:BC36)</f>
        <v>0</v>
      </c>
      <c r="Q35" s="18">
        <f t="shared" ca="1" si="0"/>
        <v>0</v>
      </c>
      <c r="R35" s="156" t="e">
        <f t="shared" ca="1" si="6"/>
        <v>#DIV/0!</v>
      </c>
      <c r="S35" s="157" t="e">
        <f t="shared" ca="1" si="1"/>
        <v>#DIV/0!</v>
      </c>
    </row>
    <row r="36" spans="1:19" x14ac:dyDescent="0.2">
      <c r="A36" s="367"/>
      <c r="B36" s="369" t="s">
        <v>45</v>
      </c>
      <c r="C36" s="369"/>
      <c r="D36" s="83">
        <f ca="1">SUM('Wochen einzeln'!D37:G37)</f>
        <v>0</v>
      </c>
      <c r="E36" s="83">
        <f ca="1">SUM('Wochen einzeln'!H37:K37)</f>
        <v>0</v>
      </c>
      <c r="F36" s="83">
        <f ca="1">SUM('Wochen einzeln'!L37:O37)</f>
        <v>0</v>
      </c>
      <c r="G36" s="83">
        <f ca="1">SUM('Wochen einzeln'!P37:S37)</f>
        <v>0</v>
      </c>
      <c r="H36" s="83">
        <f ca="1">SUM('Wochen einzeln'!T37:W37)</f>
        <v>0</v>
      </c>
      <c r="I36" s="83">
        <f ca="1">SUM('Wochen einzeln'!X37:AA37)</f>
        <v>0</v>
      </c>
      <c r="J36" s="83">
        <f ca="1">SUM('Wochen einzeln'!AB37:AE37)</f>
        <v>0</v>
      </c>
      <c r="K36" s="83">
        <f ca="1">SUM('Wochen einzeln'!AF37:AI37)</f>
        <v>0</v>
      </c>
      <c r="L36" s="83">
        <f ca="1">SUM('Wochen einzeln'!AJ37:AM37)</f>
        <v>0</v>
      </c>
      <c r="M36" s="83">
        <f ca="1">SUM('Wochen einzeln'!AN37:AQ37)</f>
        <v>0</v>
      </c>
      <c r="N36" s="83">
        <f ca="1">SUM('Wochen einzeln'!AR37:AU37)</f>
        <v>0</v>
      </c>
      <c r="O36" s="83">
        <f ca="1">SUM('Wochen einzeln'!AV37:AY37)</f>
        <v>0</v>
      </c>
      <c r="P36" s="83">
        <f ca="1">SUM('Wochen einzeln'!AZ37:BC37)</f>
        <v>0</v>
      </c>
      <c r="Q36" s="18">
        <f t="shared" ca="1" si="0"/>
        <v>0</v>
      </c>
      <c r="R36" s="156" t="e">
        <f t="shared" ca="1" si="6"/>
        <v>#DIV/0!</v>
      </c>
      <c r="S36" s="157" t="e">
        <f t="shared" ca="1" si="1"/>
        <v>#DIV/0!</v>
      </c>
    </row>
    <row r="37" spans="1:19" x14ac:dyDescent="0.2">
      <c r="A37" s="367"/>
      <c r="B37" s="369" t="s">
        <v>13</v>
      </c>
      <c r="C37" s="369"/>
      <c r="D37" s="83">
        <f ca="1">SUM('Wochen einzeln'!D38:G38)</f>
        <v>0</v>
      </c>
      <c r="E37" s="83">
        <f ca="1">SUM('Wochen einzeln'!H38:K38)</f>
        <v>0</v>
      </c>
      <c r="F37" s="83">
        <f ca="1">SUM('Wochen einzeln'!L38:O38)</f>
        <v>0</v>
      </c>
      <c r="G37" s="83">
        <f ca="1">SUM('Wochen einzeln'!P38:S38)</f>
        <v>0</v>
      </c>
      <c r="H37" s="83">
        <f ca="1">SUM('Wochen einzeln'!T38:W38)</f>
        <v>0</v>
      </c>
      <c r="I37" s="83">
        <f ca="1">SUM('Wochen einzeln'!X38:AA38)</f>
        <v>0</v>
      </c>
      <c r="J37" s="83">
        <f ca="1">SUM('Wochen einzeln'!AB38:AE38)</f>
        <v>0</v>
      </c>
      <c r="K37" s="83">
        <f ca="1">SUM('Wochen einzeln'!AF38:AI38)</f>
        <v>0</v>
      </c>
      <c r="L37" s="83">
        <f ca="1">SUM('Wochen einzeln'!AJ38:AM38)</f>
        <v>0</v>
      </c>
      <c r="M37" s="83">
        <f ca="1">SUM('Wochen einzeln'!AN38:AQ38)</f>
        <v>0</v>
      </c>
      <c r="N37" s="83">
        <f ca="1">SUM('Wochen einzeln'!AR38:AU38)</f>
        <v>0</v>
      </c>
      <c r="O37" s="83">
        <f ca="1">SUM('Wochen einzeln'!AV38:AY38)</f>
        <v>0</v>
      </c>
      <c r="P37" s="83">
        <f ca="1">SUM('Wochen einzeln'!AZ38:BC38)</f>
        <v>0</v>
      </c>
      <c r="Q37" s="18">
        <f ca="1">SUM(D37:P37)</f>
        <v>0</v>
      </c>
      <c r="R37" s="156" t="e">
        <f t="shared" ca="1" si="6"/>
        <v>#DIV/0!</v>
      </c>
      <c r="S37" s="157" t="e">
        <f t="shared" ca="1" si="1"/>
        <v>#DIV/0!</v>
      </c>
    </row>
    <row r="38" spans="1:19" s="149" customFormat="1" ht="13.7" customHeight="1" x14ac:dyDescent="0.2">
      <c r="A38" s="368"/>
      <c r="B38" s="370" t="s">
        <v>48</v>
      </c>
      <c r="C38" s="371" t="s">
        <v>14</v>
      </c>
      <c r="D38" s="24">
        <f t="shared" ref="D38:P38" ca="1" si="7">SUM(D32:D37)</f>
        <v>0</v>
      </c>
      <c r="E38" s="24">
        <f t="shared" ca="1" si="7"/>
        <v>0</v>
      </c>
      <c r="F38" s="24">
        <f t="shared" ca="1" si="7"/>
        <v>0</v>
      </c>
      <c r="G38" s="24">
        <f t="shared" ca="1" si="7"/>
        <v>0</v>
      </c>
      <c r="H38" s="24">
        <f t="shared" ca="1" si="7"/>
        <v>0</v>
      </c>
      <c r="I38" s="24">
        <f t="shared" ca="1" si="7"/>
        <v>0</v>
      </c>
      <c r="J38" s="24">
        <f t="shared" ca="1" si="7"/>
        <v>0</v>
      </c>
      <c r="K38" s="24">
        <f t="shared" ca="1" si="7"/>
        <v>0</v>
      </c>
      <c r="L38" s="24">
        <f t="shared" ca="1" si="7"/>
        <v>0</v>
      </c>
      <c r="M38" s="24">
        <f t="shared" ca="1" si="7"/>
        <v>0</v>
      </c>
      <c r="N38" s="24">
        <f t="shared" ca="1" si="7"/>
        <v>0</v>
      </c>
      <c r="O38" s="24">
        <f t="shared" ca="1" si="7"/>
        <v>0</v>
      </c>
      <c r="P38" s="24">
        <f t="shared" ca="1" si="7"/>
        <v>0</v>
      </c>
      <c r="Q38" s="21">
        <f ca="1">SUM(D38:P38)</f>
        <v>0</v>
      </c>
      <c r="R38" s="153" t="e">
        <f ca="1">SUM(R32:R37)</f>
        <v>#DIV/0!</v>
      </c>
      <c r="S38" s="184" t="e">
        <f t="shared" ca="1" si="1"/>
        <v>#DIV/0!</v>
      </c>
    </row>
    <row r="39" spans="1:19" ht="12.75" customHeight="1" x14ac:dyDescent="0.2">
      <c r="A39" s="378" t="s">
        <v>78</v>
      </c>
      <c r="B39" s="381" t="s">
        <v>46</v>
      </c>
      <c r="C39" s="369"/>
      <c r="D39" s="83">
        <f ca="1">SUM('Wochen einzeln'!D40:G40)</f>
        <v>0</v>
      </c>
      <c r="E39" s="83">
        <f ca="1">SUM('Wochen einzeln'!H40:K40)</f>
        <v>0</v>
      </c>
      <c r="F39" s="83">
        <f ca="1">SUM('Wochen einzeln'!L40:O40)</f>
        <v>0</v>
      </c>
      <c r="G39" s="83">
        <f ca="1">SUM('Wochen einzeln'!P40:S40)</f>
        <v>0</v>
      </c>
      <c r="H39" s="83">
        <f ca="1">SUM('Wochen einzeln'!T40:W40)</f>
        <v>0</v>
      </c>
      <c r="I39" s="83">
        <f ca="1">SUM('Wochen einzeln'!X40:AA40)</f>
        <v>0</v>
      </c>
      <c r="J39" s="83">
        <f ca="1">SUM('Wochen einzeln'!AB40:AE40)</f>
        <v>0</v>
      </c>
      <c r="K39" s="83">
        <f ca="1">SUM('Wochen einzeln'!AF40:AI40)</f>
        <v>0</v>
      </c>
      <c r="L39" s="83">
        <f ca="1">SUM('Wochen einzeln'!AJ40:AM40)</f>
        <v>0</v>
      </c>
      <c r="M39" s="83">
        <f ca="1">SUM('Wochen einzeln'!AN40:AQ40)</f>
        <v>0</v>
      </c>
      <c r="N39" s="83">
        <f ca="1">SUM('Wochen einzeln'!AR40:AU40)</f>
        <v>0</v>
      </c>
      <c r="O39" s="83">
        <f ca="1">SUM('Wochen einzeln'!AV40:AY40)</f>
        <v>0</v>
      </c>
      <c r="P39" s="83">
        <f ca="1">SUM('Wochen einzeln'!AZ40:BC40)</f>
        <v>0</v>
      </c>
      <c r="Q39" s="22">
        <f t="shared" ca="1" si="0"/>
        <v>0</v>
      </c>
      <c r="R39" s="156" t="e">
        <f ca="1">Q39/$Q$42</f>
        <v>#DIV/0!</v>
      </c>
      <c r="S39" s="181" t="e">
        <f t="shared" ca="1" si="1"/>
        <v>#DIV/0!</v>
      </c>
    </row>
    <row r="40" spans="1:19" x14ac:dyDescent="0.2">
      <c r="A40" s="379"/>
      <c r="B40" s="381" t="s">
        <v>41</v>
      </c>
      <c r="C40" s="369"/>
      <c r="D40" s="83">
        <f ca="1">SUM('Wochen einzeln'!D41:G41)</f>
        <v>0</v>
      </c>
      <c r="E40" s="83">
        <f ca="1">SUM('Wochen einzeln'!H41:K41)</f>
        <v>0</v>
      </c>
      <c r="F40" s="83">
        <f ca="1">SUM('Wochen einzeln'!L41:O41)</f>
        <v>0</v>
      </c>
      <c r="G40" s="83">
        <f ca="1">SUM('Wochen einzeln'!P41:S41)</f>
        <v>0</v>
      </c>
      <c r="H40" s="83">
        <f ca="1">SUM('Wochen einzeln'!T41:W41)</f>
        <v>0</v>
      </c>
      <c r="I40" s="83">
        <f ca="1">SUM('Wochen einzeln'!X41:AA41)</f>
        <v>0</v>
      </c>
      <c r="J40" s="83">
        <f ca="1">SUM('Wochen einzeln'!AB41:AE41)</f>
        <v>0</v>
      </c>
      <c r="K40" s="83">
        <f ca="1">SUM('Wochen einzeln'!AF41:AI41)</f>
        <v>0</v>
      </c>
      <c r="L40" s="83">
        <f ca="1">SUM('Wochen einzeln'!AJ41:AM41)</f>
        <v>0</v>
      </c>
      <c r="M40" s="83">
        <f ca="1">SUM('Wochen einzeln'!AN41:AQ41)</f>
        <v>0</v>
      </c>
      <c r="N40" s="83">
        <f ca="1">SUM('Wochen einzeln'!AR41:AU41)</f>
        <v>0</v>
      </c>
      <c r="O40" s="83">
        <f ca="1">SUM('Wochen einzeln'!AV41:AY41)</f>
        <v>0</v>
      </c>
      <c r="P40" s="83">
        <f ca="1">SUM('Wochen einzeln'!AZ41:BC41)</f>
        <v>0</v>
      </c>
      <c r="Q40" s="22">
        <f t="shared" ca="1" si="0"/>
        <v>0</v>
      </c>
      <c r="R40" s="156" t="e">
        <f ca="1">Q40/$Q$42</f>
        <v>#DIV/0!</v>
      </c>
      <c r="S40" s="181" t="e">
        <f t="shared" ca="1" si="1"/>
        <v>#DIV/0!</v>
      </c>
    </row>
    <row r="41" spans="1:19" x14ac:dyDescent="0.2">
      <c r="A41" s="379"/>
      <c r="B41" s="382" t="s">
        <v>15</v>
      </c>
      <c r="C41" s="383"/>
      <c r="D41" s="83">
        <f ca="1">SUM('Wochen einzeln'!D42:G42)</f>
        <v>0</v>
      </c>
      <c r="E41" s="83">
        <f ca="1">SUM('Wochen einzeln'!H42:K42)</f>
        <v>0</v>
      </c>
      <c r="F41" s="83">
        <f ca="1">SUM('Wochen einzeln'!L42:O42)</f>
        <v>0</v>
      </c>
      <c r="G41" s="83">
        <f ca="1">SUM('Wochen einzeln'!P42:S42)</f>
        <v>0</v>
      </c>
      <c r="H41" s="83">
        <f ca="1">SUM('Wochen einzeln'!T42:W42)</f>
        <v>0</v>
      </c>
      <c r="I41" s="83">
        <f ca="1">SUM('Wochen einzeln'!X42:AA42)</f>
        <v>0</v>
      </c>
      <c r="J41" s="83">
        <f ca="1">SUM('Wochen einzeln'!AB42:AE42)</f>
        <v>0</v>
      </c>
      <c r="K41" s="83">
        <f ca="1">SUM('Wochen einzeln'!AF42:AI42)</f>
        <v>0</v>
      </c>
      <c r="L41" s="83">
        <f ca="1">SUM('Wochen einzeln'!AJ42:AM42)</f>
        <v>0</v>
      </c>
      <c r="M41" s="83">
        <f ca="1">SUM('Wochen einzeln'!AN42:AQ42)</f>
        <v>0</v>
      </c>
      <c r="N41" s="83">
        <f ca="1">SUM('Wochen einzeln'!AR42:AU42)</f>
        <v>0</v>
      </c>
      <c r="O41" s="83">
        <f ca="1">SUM('Wochen einzeln'!AV42:AY42)</f>
        <v>0</v>
      </c>
      <c r="P41" s="83">
        <f ca="1">SUM('Wochen einzeln'!AZ42:BC42)</f>
        <v>0</v>
      </c>
      <c r="Q41" s="22">
        <f t="shared" ca="1" si="0"/>
        <v>0</v>
      </c>
      <c r="R41" s="156" t="e">
        <f ca="1">Q41/$Q$42</f>
        <v>#DIV/0!</v>
      </c>
      <c r="S41" s="181" t="e">
        <f t="shared" ca="1" si="1"/>
        <v>#DIV/0!</v>
      </c>
    </row>
    <row r="42" spans="1:19" x14ac:dyDescent="0.2">
      <c r="A42" s="380"/>
      <c r="B42" s="384" t="s">
        <v>80</v>
      </c>
      <c r="C42" s="385" t="s">
        <v>14</v>
      </c>
      <c r="D42" s="80">
        <f t="shared" ref="D42:P42" ca="1" si="8">SUM(D39:D41)</f>
        <v>0</v>
      </c>
      <c r="E42" s="80">
        <f t="shared" ca="1" si="8"/>
        <v>0</v>
      </c>
      <c r="F42" s="80">
        <f t="shared" ca="1" si="8"/>
        <v>0</v>
      </c>
      <c r="G42" s="80">
        <f t="shared" ca="1" si="8"/>
        <v>0</v>
      </c>
      <c r="H42" s="80">
        <f t="shared" ca="1" si="8"/>
        <v>0</v>
      </c>
      <c r="I42" s="80">
        <f t="shared" ca="1" si="8"/>
        <v>0</v>
      </c>
      <c r="J42" s="80">
        <f t="shared" ca="1" si="8"/>
        <v>0</v>
      </c>
      <c r="K42" s="80">
        <f t="shared" ca="1" si="8"/>
        <v>0</v>
      </c>
      <c r="L42" s="80">
        <f t="shared" ca="1" si="8"/>
        <v>0</v>
      </c>
      <c r="M42" s="80">
        <f t="shared" ca="1" si="8"/>
        <v>0</v>
      </c>
      <c r="N42" s="80">
        <f t="shared" ca="1" si="8"/>
        <v>0</v>
      </c>
      <c r="O42" s="80">
        <f t="shared" ca="1" si="8"/>
        <v>0</v>
      </c>
      <c r="P42" s="80">
        <f t="shared" ca="1" si="8"/>
        <v>0</v>
      </c>
      <c r="Q42" s="79">
        <f ca="1">SUM(D42:P42)</f>
        <v>0</v>
      </c>
      <c r="R42" s="155" t="e">
        <f ca="1">SUM(R39:R41)</f>
        <v>#DIV/0!</v>
      </c>
      <c r="S42" s="185" t="e">
        <f t="shared" ca="1" si="1"/>
        <v>#DIV/0!</v>
      </c>
    </row>
    <row r="43" spans="1:19" x14ac:dyDescent="0.2">
      <c r="A43" s="386" t="s">
        <v>16</v>
      </c>
      <c r="B43" s="387"/>
      <c r="C43" s="388"/>
      <c r="D43" s="48">
        <f ca="1">D31+D38+D42</f>
        <v>0</v>
      </c>
      <c r="E43" s="48">
        <f t="shared" ref="E43:Q43" ca="1" si="9">E31+E38+E42</f>
        <v>0</v>
      </c>
      <c r="F43" s="48">
        <f t="shared" ca="1" si="9"/>
        <v>0</v>
      </c>
      <c r="G43" s="48">
        <f t="shared" ca="1" si="9"/>
        <v>0</v>
      </c>
      <c r="H43" s="48">
        <f t="shared" ca="1" si="9"/>
        <v>0</v>
      </c>
      <c r="I43" s="48">
        <f t="shared" ca="1" si="9"/>
        <v>0</v>
      </c>
      <c r="J43" s="48">
        <f t="shared" ca="1" si="9"/>
        <v>0</v>
      </c>
      <c r="K43" s="48">
        <f t="shared" ca="1" si="9"/>
        <v>0</v>
      </c>
      <c r="L43" s="48">
        <f t="shared" ca="1" si="9"/>
        <v>0</v>
      </c>
      <c r="M43" s="48">
        <f t="shared" ca="1" si="9"/>
        <v>0</v>
      </c>
      <c r="N43" s="48">
        <f t="shared" ca="1" si="9"/>
        <v>0</v>
      </c>
      <c r="O43" s="48">
        <f t="shared" ca="1" si="9"/>
        <v>0</v>
      </c>
      <c r="P43" s="48">
        <f t="shared" ca="1" si="9"/>
        <v>0</v>
      </c>
      <c r="Q43" s="48">
        <f t="shared" ca="1" si="9"/>
        <v>0</v>
      </c>
      <c r="R43" s="180"/>
      <c r="S43" s="182" t="e">
        <f ca="1">Q43/$Q$43</f>
        <v>#DIV/0!</v>
      </c>
    </row>
    <row r="44" spans="1:19" x14ac:dyDescent="0.2">
      <c r="A44" s="13"/>
      <c r="B44" s="13"/>
      <c r="C44" s="13"/>
      <c r="D44" s="14"/>
      <c r="E44" s="14"/>
      <c r="F44" s="14"/>
      <c r="G44" s="14"/>
      <c r="H44" s="14"/>
      <c r="I44" s="14"/>
      <c r="J44" s="14"/>
      <c r="K44" s="14"/>
      <c r="L44" s="14"/>
      <c r="M44" s="14"/>
      <c r="N44" s="14"/>
      <c r="O44" s="14"/>
      <c r="P44" s="14"/>
      <c r="Q44" s="14"/>
      <c r="R44" s="15"/>
      <c r="S44" s="15"/>
    </row>
    <row r="45" spans="1:19" x14ac:dyDescent="0.2">
      <c r="A45" s="199" t="s">
        <v>113</v>
      </c>
      <c r="B45" s="200" t="s">
        <v>111</v>
      </c>
      <c r="C45" s="201"/>
      <c r="D45" s="179">
        <f ca="1">SUM('Wochen einzeln'!D46:G46)</f>
        <v>0</v>
      </c>
      <c r="E45" s="179">
        <f ca="1">SUM('Wochen einzeln'!H46:K46)</f>
        <v>0</v>
      </c>
      <c r="F45" s="179">
        <f ca="1">SUM('Wochen einzeln'!L46:O46)</f>
        <v>0</v>
      </c>
      <c r="G45" s="179">
        <f ca="1">SUM('Wochen einzeln'!P46:S46)</f>
        <v>0</v>
      </c>
      <c r="H45" s="179">
        <f ca="1">SUM('Wochen einzeln'!T46:W46)</f>
        <v>0</v>
      </c>
      <c r="I45" s="179">
        <f ca="1">SUM('Wochen einzeln'!X46:AA46)</f>
        <v>0</v>
      </c>
      <c r="J45" s="179">
        <f ca="1">SUM('Wochen einzeln'!AB46:AE46)</f>
        <v>0</v>
      </c>
      <c r="K45" s="179">
        <f ca="1">SUM('Wochen einzeln'!AF46:AI46)</f>
        <v>0</v>
      </c>
      <c r="L45" s="179">
        <f ca="1">SUM('Wochen einzeln'!AJ46:AM46)</f>
        <v>0</v>
      </c>
      <c r="M45" s="179">
        <f ca="1">SUM('Wochen einzeln'!AN46:AQ46)</f>
        <v>0</v>
      </c>
      <c r="N45" s="179">
        <f ca="1">SUM('Wochen einzeln'!AR46:AU46)</f>
        <v>0</v>
      </c>
      <c r="O45" s="179">
        <f ca="1">SUM('Wochen einzeln'!AV46:AY46)</f>
        <v>0</v>
      </c>
      <c r="P45" s="179">
        <f ca="1">SUM('Wochen einzeln'!AZ46:BC46)</f>
        <v>0</v>
      </c>
      <c r="Q45" s="179">
        <f ca="1">SUM(D45:P45)</f>
        <v>0</v>
      </c>
      <c r="R45" s="15"/>
      <c r="S45" s="15"/>
    </row>
    <row r="46" spans="1:19" x14ac:dyDescent="0.2">
      <c r="A46" s="13"/>
      <c r="B46" s="13"/>
      <c r="C46" s="13"/>
      <c r="D46" s="14"/>
      <c r="E46" s="14"/>
      <c r="F46" s="14"/>
      <c r="G46" s="14"/>
      <c r="H46" s="14"/>
      <c r="I46" s="14"/>
      <c r="J46" s="14"/>
      <c r="K46" s="14"/>
      <c r="L46" s="14"/>
      <c r="M46" s="14"/>
      <c r="N46" s="14"/>
      <c r="O46" s="14"/>
      <c r="P46" s="14"/>
      <c r="Q46" s="14"/>
      <c r="R46" s="15"/>
      <c r="S46" s="15"/>
    </row>
    <row r="47" spans="1:19" x14ac:dyDescent="0.2">
      <c r="A47" s="345" t="s">
        <v>56</v>
      </c>
      <c r="B47" s="346"/>
      <c r="C47" s="347"/>
      <c r="D47" s="25">
        <f ca="1">SUM('Wochen einzeln'!D48:G48)</f>
        <v>28</v>
      </c>
      <c r="E47" s="25">
        <f ca="1">SUM('Wochen einzeln'!H48:K48)</f>
        <v>28</v>
      </c>
      <c r="F47" s="25">
        <f ca="1">SUM('Wochen einzeln'!L48:O48)</f>
        <v>28</v>
      </c>
      <c r="G47" s="25">
        <f ca="1">SUM('Wochen einzeln'!P48:S48)</f>
        <v>28</v>
      </c>
      <c r="H47" s="25">
        <f ca="1">SUM('Wochen einzeln'!T48:W48)</f>
        <v>28</v>
      </c>
      <c r="I47" s="25">
        <f ca="1">SUM('Wochen einzeln'!X48:AA48)</f>
        <v>28</v>
      </c>
      <c r="J47" s="25">
        <f ca="1">SUM('Wochen einzeln'!AB48:AE48)</f>
        <v>28</v>
      </c>
      <c r="K47" s="25">
        <f ca="1">SUM('Wochen einzeln'!AF48:AI48)</f>
        <v>28</v>
      </c>
      <c r="L47" s="25">
        <f ca="1">SUM('Wochen einzeln'!AJ48:AM48)</f>
        <v>28</v>
      </c>
      <c r="M47" s="25">
        <f ca="1">SUM('Wochen einzeln'!AN48:AQ48)</f>
        <v>28</v>
      </c>
      <c r="N47" s="25">
        <f ca="1">SUM('Wochen einzeln'!AR48:AU48)</f>
        <v>28</v>
      </c>
      <c r="O47" s="25">
        <f ca="1">SUM('Wochen einzeln'!AV48:AY48)</f>
        <v>28</v>
      </c>
      <c r="P47" s="25">
        <f ca="1">SUM('Wochen einzeln'!AZ48:BC48)</f>
        <v>28</v>
      </c>
      <c r="Q47" s="25">
        <f ca="1">SUM(D47:P47)</f>
        <v>364</v>
      </c>
      <c r="R47" s="15"/>
      <c r="S47" s="15"/>
    </row>
    <row r="48" spans="1:19" ht="23.25" x14ac:dyDescent="0.35">
      <c r="A48" s="13"/>
      <c r="B48" s="13"/>
      <c r="C48" s="13"/>
      <c r="D48" s="13"/>
      <c r="E48" s="13"/>
      <c r="F48" s="13"/>
      <c r="G48" s="13"/>
      <c r="H48" s="13"/>
      <c r="I48" s="13"/>
      <c r="J48" s="13"/>
      <c r="K48" s="13"/>
      <c r="L48" s="13"/>
      <c r="M48" s="13"/>
      <c r="N48" s="13"/>
      <c r="O48" s="13"/>
      <c r="P48" s="13"/>
      <c r="Q48" s="28"/>
      <c r="R48" s="28"/>
      <c r="S48" s="28"/>
    </row>
    <row r="49" spans="1:19" s="219" customFormat="1" x14ac:dyDescent="0.2">
      <c r="A49" s="423" t="s">
        <v>61</v>
      </c>
      <c r="B49" s="424"/>
      <c r="C49" s="424"/>
      <c r="D49" s="424"/>
      <c r="E49" s="424"/>
      <c r="F49" s="424"/>
      <c r="G49" s="424"/>
      <c r="H49" s="424"/>
      <c r="I49" s="424"/>
      <c r="J49" s="424"/>
      <c r="K49" s="424"/>
      <c r="L49" s="424"/>
      <c r="M49" s="424"/>
      <c r="N49" s="424"/>
      <c r="O49" s="424"/>
      <c r="P49" s="424"/>
      <c r="Q49" s="424"/>
      <c r="R49" s="424"/>
      <c r="S49" s="425"/>
    </row>
    <row r="50" spans="1:19" s="219" customFormat="1" ht="6.75" customHeight="1" x14ac:dyDescent="0.2">
      <c r="A50" s="217"/>
      <c r="B50" s="217"/>
      <c r="C50" s="217"/>
      <c r="D50" s="218"/>
      <c r="E50" s="218"/>
      <c r="F50" s="218"/>
      <c r="G50" s="218"/>
      <c r="H50" s="218"/>
      <c r="I50" s="218"/>
      <c r="J50" s="218"/>
      <c r="K50" s="218"/>
      <c r="L50" s="218"/>
      <c r="M50" s="218"/>
      <c r="N50" s="218"/>
      <c r="O50" s="218"/>
      <c r="P50" s="218"/>
      <c r="Q50" s="220"/>
      <c r="R50" s="220"/>
      <c r="S50" s="220"/>
    </row>
    <row r="51" spans="1:19" ht="51" customHeight="1" x14ac:dyDescent="0.2">
      <c r="A51" s="426"/>
      <c r="B51" s="427"/>
      <c r="C51" s="427"/>
      <c r="D51" s="427"/>
      <c r="E51" s="427"/>
      <c r="F51" s="427"/>
      <c r="G51" s="427"/>
      <c r="H51" s="427"/>
      <c r="I51" s="427"/>
      <c r="J51" s="427"/>
      <c r="K51" s="427"/>
      <c r="L51" s="427"/>
      <c r="M51" s="427"/>
      <c r="N51" s="427"/>
      <c r="O51" s="427"/>
      <c r="P51" s="427"/>
      <c r="Q51" s="427"/>
      <c r="R51" s="427"/>
      <c r="S51" s="428"/>
    </row>
    <row r="52" spans="1:19" ht="51" customHeight="1" x14ac:dyDescent="0.2">
      <c r="A52" s="429"/>
      <c r="B52" s="430"/>
      <c r="C52" s="430"/>
      <c r="D52" s="430"/>
      <c r="E52" s="430"/>
      <c r="F52" s="430"/>
      <c r="G52" s="430"/>
      <c r="H52" s="430"/>
      <c r="I52" s="430"/>
      <c r="J52" s="430"/>
      <c r="K52" s="430"/>
      <c r="L52" s="430"/>
      <c r="M52" s="430"/>
      <c r="N52" s="430"/>
      <c r="O52" s="430"/>
      <c r="P52" s="430"/>
      <c r="Q52" s="430"/>
      <c r="R52" s="430"/>
      <c r="S52" s="431"/>
    </row>
    <row r="53" spans="1:19" ht="51" customHeight="1" x14ac:dyDescent="0.2">
      <c r="A53" s="429"/>
      <c r="B53" s="430"/>
      <c r="C53" s="430"/>
      <c r="D53" s="430"/>
      <c r="E53" s="430"/>
      <c r="F53" s="430"/>
      <c r="G53" s="430"/>
      <c r="H53" s="430"/>
      <c r="I53" s="430"/>
      <c r="J53" s="430"/>
      <c r="K53" s="430"/>
      <c r="L53" s="430"/>
      <c r="M53" s="430"/>
      <c r="N53" s="430"/>
      <c r="O53" s="430"/>
      <c r="P53" s="430"/>
      <c r="Q53" s="430"/>
      <c r="R53" s="430"/>
      <c r="S53" s="431"/>
    </row>
    <row r="54" spans="1:19" ht="51" customHeight="1" x14ac:dyDescent="0.2">
      <c r="A54" s="432"/>
      <c r="B54" s="433"/>
      <c r="C54" s="433"/>
      <c r="D54" s="433"/>
      <c r="E54" s="433"/>
      <c r="F54" s="433"/>
      <c r="G54" s="433"/>
      <c r="H54" s="433"/>
      <c r="I54" s="433"/>
      <c r="J54" s="433"/>
      <c r="K54" s="433"/>
      <c r="L54" s="433"/>
      <c r="M54" s="433"/>
      <c r="N54" s="433"/>
      <c r="O54" s="433"/>
      <c r="P54" s="433"/>
      <c r="Q54" s="433"/>
      <c r="R54" s="433"/>
      <c r="S54" s="434"/>
    </row>
    <row r="55" spans="1:19" x14ac:dyDescent="0.2">
      <c r="A55" s="13"/>
      <c r="B55" s="13"/>
      <c r="C55" s="13"/>
      <c r="D55" s="13"/>
      <c r="E55" s="13"/>
      <c r="F55" s="13"/>
      <c r="G55" s="13"/>
      <c r="H55" s="13"/>
      <c r="I55" s="13"/>
      <c r="J55" s="13"/>
      <c r="K55" s="13"/>
      <c r="L55" s="13"/>
      <c r="M55" s="13"/>
      <c r="N55" s="13"/>
      <c r="O55" s="13"/>
      <c r="P55" s="13"/>
      <c r="Q55" s="13"/>
      <c r="R55" s="210"/>
      <c r="S55" s="210"/>
    </row>
    <row r="56" spans="1:19" s="219" customFormat="1" x14ac:dyDescent="0.2">
      <c r="A56" s="423" t="s">
        <v>62</v>
      </c>
      <c r="B56" s="424"/>
      <c r="C56" s="424"/>
      <c r="D56" s="424"/>
      <c r="E56" s="424"/>
      <c r="F56" s="424"/>
      <c r="G56" s="424"/>
      <c r="H56" s="424"/>
      <c r="I56" s="424"/>
      <c r="J56" s="424"/>
      <c r="K56" s="424"/>
      <c r="L56" s="424"/>
      <c r="M56" s="424"/>
      <c r="N56" s="424"/>
      <c r="O56" s="424"/>
      <c r="P56" s="424"/>
      <c r="Q56" s="424"/>
      <c r="R56" s="424"/>
      <c r="S56" s="425"/>
    </row>
    <row r="57" spans="1:19" s="219" customFormat="1" ht="6.75" customHeight="1" x14ac:dyDescent="0.2">
      <c r="A57" s="217"/>
      <c r="B57" s="217"/>
      <c r="C57" s="217"/>
      <c r="D57" s="218"/>
      <c r="E57" s="218"/>
      <c r="F57" s="218"/>
      <c r="G57" s="218"/>
      <c r="H57" s="218"/>
      <c r="I57" s="218"/>
      <c r="J57" s="218"/>
      <c r="K57" s="218"/>
      <c r="L57" s="218"/>
      <c r="M57" s="218"/>
      <c r="N57" s="218"/>
      <c r="O57" s="218"/>
      <c r="P57" s="218"/>
      <c r="Q57" s="220"/>
      <c r="R57" s="220"/>
      <c r="S57" s="220"/>
    </row>
    <row r="58" spans="1:19" ht="51" customHeight="1" x14ac:dyDescent="0.2">
      <c r="A58" s="426" t="s">
        <v>70</v>
      </c>
      <c r="B58" s="427"/>
      <c r="C58" s="427"/>
      <c r="D58" s="427"/>
      <c r="E58" s="427"/>
      <c r="F58" s="427"/>
      <c r="G58" s="427"/>
      <c r="H58" s="427"/>
      <c r="I58" s="427"/>
      <c r="J58" s="427"/>
      <c r="K58" s="427"/>
      <c r="L58" s="427"/>
      <c r="M58" s="427"/>
      <c r="N58" s="427"/>
      <c r="O58" s="427"/>
      <c r="P58" s="427"/>
      <c r="Q58" s="427"/>
      <c r="R58" s="427"/>
      <c r="S58" s="428"/>
    </row>
    <row r="59" spans="1:19" ht="51" customHeight="1" x14ac:dyDescent="0.2">
      <c r="A59" s="429"/>
      <c r="B59" s="430"/>
      <c r="C59" s="430"/>
      <c r="D59" s="430"/>
      <c r="E59" s="430"/>
      <c r="F59" s="430"/>
      <c r="G59" s="430"/>
      <c r="H59" s="430"/>
      <c r="I59" s="430"/>
      <c r="J59" s="430"/>
      <c r="K59" s="430"/>
      <c r="L59" s="430"/>
      <c r="M59" s="430"/>
      <c r="N59" s="430"/>
      <c r="O59" s="430"/>
      <c r="P59" s="430"/>
      <c r="Q59" s="430"/>
      <c r="R59" s="430"/>
      <c r="S59" s="431"/>
    </row>
    <row r="60" spans="1:19" ht="51" customHeight="1" x14ac:dyDescent="0.2">
      <c r="A60" s="429"/>
      <c r="B60" s="430"/>
      <c r="C60" s="430"/>
      <c r="D60" s="430"/>
      <c r="E60" s="430"/>
      <c r="F60" s="430"/>
      <c r="G60" s="430"/>
      <c r="H60" s="430"/>
      <c r="I60" s="430"/>
      <c r="J60" s="430"/>
      <c r="K60" s="430"/>
      <c r="L60" s="430"/>
      <c r="M60" s="430"/>
      <c r="N60" s="430"/>
      <c r="O60" s="430"/>
      <c r="P60" s="430"/>
      <c r="Q60" s="430"/>
      <c r="R60" s="430"/>
      <c r="S60" s="431"/>
    </row>
    <row r="61" spans="1:19" ht="51" customHeight="1" x14ac:dyDescent="0.2">
      <c r="A61" s="432"/>
      <c r="B61" s="433"/>
      <c r="C61" s="433"/>
      <c r="D61" s="433"/>
      <c r="E61" s="433"/>
      <c r="F61" s="433"/>
      <c r="G61" s="433"/>
      <c r="H61" s="433"/>
      <c r="I61" s="433"/>
      <c r="J61" s="433"/>
      <c r="K61" s="433"/>
      <c r="L61" s="433"/>
      <c r="M61" s="433"/>
      <c r="N61" s="433"/>
      <c r="O61" s="433"/>
      <c r="P61" s="433"/>
      <c r="Q61" s="433"/>
      <c r="R61" s="433"/>
      <c r="S61" s="434"/>
    </row>
  </sheetData>
  <sheetProtection sheet="1" objects="1" scenarios="1"/>
  <mergeCells count="41">
    <mergeCell ref="A11:A18"/>
    <mergeCell ref="B11:C11"/>
    <mergeCell ref="B12:C12"/>
    <mergeCell ref="B13:C13"/>
    <mergeCell ref="B14:C14"/>
    <mergeCell ref="B15:C15"/>
    <mergeCell ref="B28:B29"/>
    <mergeCell ref="B31:C31"/>
    <mergeCell ref="Q8:Q10"/>
    <mergeCell ref="R8:R10"/>
    <mergeCell ref="S8:S10"/>
    <mergeCell ref="A43:C43"/>
    <mergeCell ref="A32:A38"/>
    <mergeCell ref="B32:C32"/>
    <mergeCell ref="B33:C33"/>
    <mergeCell ref="B34:C34"/>
    <mergeCell ref="B35:C35"/>
    <mergeCell ref="B36:C36"/>
    <mergeCell ref="B37:C37"/>
    <mergeCell ref="B38:C38"/>
    <mergeCell ref="O1:S2"/>
    <mergeCell ref="H6:I6"/>
    <mergeCell ref="K6:L6"/>
    <mergeCell ref="A39:A42"/>
    <mergeCell ref="B39:C39"/>
    <mergeCell ref="B40:C40"/>
    <mergeCell ref="B41:C41"/>
    <mergeCell ref="B42:C42"/>
    <mergeCell ref="B16:C16"/>
    <mergeCell ref="B17:C17"/>
    <mergeCell ref="B18:C18"/>
    <mergeCell ref="A19:A31"/>
    <mergeCell ref="B19:B20"/>
    <mergeCell ref="B21:B22"/>
    <mergeCell ref="B23:B24"/>
    <mergeCell ref="B25:B26"/>
    <mergeCell ref="A47:C47"/>
    <mergeCell ref="A49:S49"/>
    <mergeCell ref="A51:S54"/>
    <mergeCell ref="A56:S56"/>
    <mergeCell ref="A58:S61"/>
  </mergeCells>
  <printOptions horizontalCentered="1"/>
  <pageMargins left="0.39370078740157483" right="0.39370078740157483" top="0.39370078740157483" bottom="0.39370078740157483" header="0" footer="0"/>
  <pageSetup paperSize="9" scale="77" fitToHeight="2" orientation="landscape" horizontalDpi="4294967293" verticalDpi="300" r:id="rId1"/>
  <headerFooter alignWithMargins="0">
    <oddFooter>&amp;L&amp;8&amp;F / &amp;A&amp;C&amp;8&amp;P/&amp;N&amp;R&amp;8&amp;D</oddFooter>
  </headerFooter>
  <rowBreaks count="1" manualBreakCount="1">
    <brk id="47" max="11" man="1"/>
  </rowBreaks>
  <drawing r:id="rId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6">
    <tabColor theme="8" tint="0.59999389629810485"/>
  </sheetPr>
  <dimension ref="A1:N61"/>
  <sheetViews>
    <sheetView topLeftCell="B1" workbookViewId="0">
      <selection activeCell="E3" sqref="E3"/>
    </sheetView>
  </sheetViews>
  <sheetFormatPr baseColWidth="10" defaultColWidth="10.85546875" defaultRowHeight="12.75" outlineLevelCol="1" x14ac:dyDescent="0.2"/>
  <cols>
    <col min="1" max="1" width="4.7109375" hidden="1" customWidth="1" outlineLevel="1"/>
    <col min="2" max="2" width="4.42578125" customWidth="1" collapsed="1"/>
    <col min="3" max="3" width="8.42578125" customWidth="1"/>
    <col min="4" max="4" width="15.140625" customWidth="1"/>
    <col min="5" max="8" width="13.42578125" customWidth="1"/>
    <col min="9" max="10" width="13.42578125" hidden="1" customWidth="1"/>
    <col min="11" max="11" width="13.42578125" customWidth="1"/>
    <col min="12" max="13" width="13.42578125" style="202" customWidth="1"/>
    <col min="15" max="15" width="26.42578125" customWidth="1"/>
  </cols>
  <sheetData>
    <row r="1" spans="1:14" s="198" customFormat="1" ht="23.25" customHeight="1" x14ac:dyDescent="0.35">
      <c r="B1" s="39" t="s">
        <v>82</v>
      </c>
      <c r="C1" s="27"/>
      <c r="D1" s="36"/>
      <c r="E1" s="28"/>
      <c r="F1" s="28"/>
      <c r="G1" s="28"/>
      <c r="H1" s="66"/>
      <c r="I1" s="65"/>
      <c r="J1" s="27"/>
      <c r="K1" s="409" t="str">
        <f>'1'!X1</f>
        <v>Trainingstagebuch 2024/2025
Kader Langlauf</v>
      </c>
      <c r="L1" s="409"/>
      <c r="M1" s="410"/>
      <c r="N1" s="197"/>
    </row>
    <row r="2" spans="1:14" s="198" customFormat="1" ht="13.7" customHeight="1" x14ac:dyDescent="0.35">
      <c r="B2" s="40"/>
      <c r="C2" s="27"/>
      <c r="D2" s="32"/>
      <c r="E2" s="35"/>
      <c r="F2" s="35"/>
      <c r="G2" s="27"/>
      <c r="H2" s="35"/>
      <c r="I2" s="35"/>
      <c r="J2" s="27"/>
      <c r="K2" s="409"/>
      <c r="L2" s="409"/>
      <c r="M2" s="410"/>
      <c r="N2" s="197"/>
    </row>
    <row r="3" spans="1:14" s="198" customFormat="1" ht="23.25" x14ac:dyDescent="0.35">
      <c r="B3" s="38" t="s">
        <v>83</v>
      </c>
      <c r="C3" s="27"/>
      <c r="D3" s="27"/>
      <c r="E3" s="110">
        <v>18</v>
      </c>
      <c r="F3" s="62" t="s">
        <v>18</v>
      </c>
      <c r="G3" s="62">
        <f>IF(E3+3&gt;52,E3+3-52,E3+3)</f>
        <v>21</v>
      </c>
      <c r="H3" s="27"/>
      <c r="I3" s="27"/>
      <c r="J3" s="27"/>
      <c r="K3" s="45" t="str">
        <f>'1'!X3</f>
        <v>Vorname Name</v>
      </c>
      <c r="L3" s="27"/>
      <c r="M3" s="37"/>
    </row>
    <row r="4" spans="1:14" s="198" customFormat="1" ht="12.2" customHeight="1" x14ac:dyDescent="0.35">
      <c r="B4" s="41"/>
      <c r="C4" s="42"/>
      <c r="D4" s="43"/>
      <c r="E4" s="43"/>
      <c r="F4" s="43"/>
      <c r="G4" s="42"/>
      <c r="H4" s="43"/>
      <c r="I4" s="43"/>
      <c r="J4" s="43"/>
      <c r="K4" s="44"/>
      <c r="L4" s="43"/>
      <c r="M4" s="60"/>
    </row>
    <row r="5" spans="1:14" s="198" customFormat="1" ht="12.2" customHeight="1" x14ac:dyDescent="0.35">
      <c r="B5" s="28"/>
      <c r="C5" s="28"/>
      <c r="D5" s="28"/>
      <c r="E5" s="28"/>
      <c r="F5" s="28"/>
      <c r="G5" s="28"/>
      <c r="H5" s="28"/>
      <c r="I5" s="28"/>
      <c r="J5" s="28"/>
      <c r="K5" s="28"/>
      <c r="L5" s="28"/>
      <c r="M5" s="29"/>
    </row>
    <row r="6" spans="1:14" s="198" customFormat="1" ht="23.25" x14ac:dyDescent="0.35">
      <c r="B6" s="89"/>
      <c r="C6" s="90"/>
      <c r="D6" s="90"/>
      <c r="E6" s="90"/>
      <c r="F6" s="118">
        <f ca="1">E9</f>
        <v>45411</v>
      </c>
      <c r="G6" s="95" t="s">
        <v>85</v>
      </c>
      <c r="H6" s="118">
        <f ca="1">H10</f>
        <v>45438</v>
      </c>
      <c r="I6" s="90"/>
      <c r="J6" s="90"/>
      <c r="K6" s="90"/>
      <c r="L6" s="90"/>
      <c r="M6" s="91"/>
    </row>
    <row r="7" spans="1:14" s="198" customFormat="1" ht="12.2" customHeight="1" x14ac:dyDescent="0.35">
      <c r="B7" s="4"/>
      <c r="C7" s="28"/>
      <c r="D7" s="28"/>
      <c r="E7" s="28"/>
      <c r="F7" s="28"/>
      <c r="G7" s="28"/>
      <c r="H7" s="28"/>
      <c r="I7" s="28"/>
      <c r="J7" s="28"/>
      <c r="K7" s="28"/>
      <c r="L7" s="28"/>
      <c r="M7" s="28"/>
      <c r="N7" s="59"/>
    </row>
    <row r="8" spans="1:14" s="193" customFormat="1" ht="12.75" customHeight="1" x14ac:dyDescent="0.2">
      <c r="A8" s="193">
        <v>1</v>
      </c>
      <c r="B8" s="49" t="s">
        <v>63</v>
      </c>
      <c r="C8" s="50"/>
      <c r="D8" s="51"/>
      <c r="E8" s="52">
        <f>E3</f>
        <v>18</v>
      </c>
      <c r="F8" s="52">
        <f>IF(E8+1&gt;52,E8+1-52,E8+1)</f>
        <v>19</v>
      </c>
      <c r="G8" s="52">
        <f>IF(F8+1&gt;52,F8+1-52,F8+1)</f>
        <v>20</v>
      </c>
      <c r="H8" s="52">
        <f>IF(G8+1&gt;52,G8+1-52,G8+1)</f>
        <v>21</v>
      </c>
      <c r="I8" s="52"/>
      <c r="J8" s="52"/>
      <c r="K8" s="414" t="s">
        <v>69</v>
      </c>
      <c r="L8" s="414" t="s">
        <v>68</v>
      </c>
      <c r="M8" s="414" t="s">
        <v>91</v>
      </c>
    </row>
    <row r="9" spans="1:14" s="193" customFormat="1" ht="12.75" customHeight="1" x14ac:dyDescent="0.2">
      <c r="A9" s="193">
        <v>3</v>
      </c>
      <c r="B9" s="49" t="s">
        <v>17</v>
      </c>
      <c r="C9" s="50"/>
      <c r="D9" s="51"/>
      <c r="E9" s="53">
        <f ca="1">HLOOKUP(E$8,'Wochen einzeln'!$D$8:$BC$48,$A9,FALSE)</f>
        <v>45411</v>
      </c>
      <c r="F9" s="53">
        <f ca="1">HLOOKUP(F$8,'Wochen einzeln'!$D$8:$BC$48,$A9,FALSE)</f>
        <v>45418</v>
      </c>
      <c r="G9" s="53">
        <f ca="1">HLOOKUP(G$8,'Wochen einzeln'!$D$8:$BC$48,$A9,FALSE)</f>
        <v>45425</v>
      </c>
      <c r="H9" s="53">
        <f ca="1">HLOOKUP(H$8,'Wochen einzeln'!$D$8:$BC$48,$A9,FALSE)</f>
        <v>45432</v>
      </c>
      <c r="I9" s="53"/>
      <c r="J9" s="53"/>
      <c r="K9" s="416"/>
      <c r="L9" s="415"/>
      <c r="M9" s="415"/>
    </row>
    <row r="10" spans="1:14" s="193" customFormat="1" ht="12.75" customHeight="1" x14ac:dyDescent="0.2">
      <c r="A10" s="193">
        <v>4</v>
      </c>
      <c r="B10" s="49" t="s">
        <v>18</v>
      </c>
      <c r="C10" s="50"/>
      <c r="D10" s="51"/>
      <c r="E10" s="53">
        <f ca="1">HLOOKUP(E$8,'Wochen einzeln'!$D$8:$BC$48,$A10,FALSE)</f>
        <v>45417</v>
      </c>
      <c r="F10" s="53">
        <f ca="1">HLOOKUP(F$8,'Wochen einzeln'!$D$8:$BC$48,$A10,FALSE)</f>
        <v>45424</v>
      </c>
      <c r="G10" s="53">
        <f ca="1">HLOOKUP(G$8,'Wochen einzeln'!$D$8:$BC$48,$A10,FALSE)</f>
        <v>45431</v>
      </c>
      <c r="H10" s="53">
        <f ca="1">HLOOKUP(H$8,'Wochen einzeln'!$D$8:$BC$48,$A10,FALSE)</f>
        <v>45438</v>
      </c>
      <c r="I10" s="53"/>
      <c r="J10" s="53"/>
      <c r="K10" s="417"/>
      <c r="L10" s="418"/>
      <c r="M10" s="418"/>
    </row>
    <row r="11" spans="1:14" x14ac:dyDescent="0.2">
      <c r="A11" s="193">
        <v>5</v>
      </c>
      <c r="B11" s="361" t="s">
        <v>9</v>
      </c>
      <c r="C11" s="362" t="s">
        <v>22</v>
      </c>
      <c r="D11" s="363"/>
      <c r="E11" s="83">
        <f ca="1">HLOOKUP(E$8,'Wochen einzeln'!$D$8:$BC$48,5,FALSE)</f>
        <v>0</v>
      </c>
      <c r="F11" s="83">
        <f ca="1">HLOOKUP(F$8,'Wochen einzeln'!$D$8:$BC$48,5,FALSE)</f>
        <v>0</v>
      </c>
      <c r="G11" s="83">
        <f ca="1">HLOOKUP(G$8,'Wochen einzeln'!$D$8:$BC$48,5,FALSE)</f>
        <v>0</v>
      </c>
      <c r="H11" s="83">
        <f ca="1">HLOOKUP(H$8,'Wochen einzeln'!$D$8:$BC$48,5,FALSE)</f>
        <v>0</v>
      </c>
      <c r="I11" s="83"/>
      <c r="J11" s="83"/>
      <c r="K11" s="18">
        <f t="shared" ref="K11:K41" ca="1" si="0">SUM(E11:J11)</f>
        <v>0</v>
      </c>
      <c r="L11" s="156" t="e">
        <f ca="1">K11/$K$18</f>
        <v>#DIV/0!</v>
      </c>
      <c r="M11" s="156" t="e">
        <f t="shared" ref="M11:M42" ca="1" si="1">K11/$K$43</f>
        <v>#DIV/0!</v>
      </c>
    </row>
    <row r="12" spans="1:14" x14ac:dyDescent="0.2">
      <c r="A12" s="193">
        <v>6</v>
      </c>
      <c r="B12" s="361"/>
      <c r="C12" s="362" t="s">
        <v>23</v>
      </c>
      <c r="D12" s="363"/>
      <c r="E12" s="83">
        <f ca="1">HLOOKUP(E$8,'Wochen einzeln'!$D$8:$BC$48,6,FALSE)</f>
        <v>0</v>
      </c>
      <c r="F12" s="83">
        <f ca="1">HLOOKUP(F$8,'Wochen einzeln'!$D$8:$BC$48,6,FALSE)</f>
        <v>0</v>
      </c>
      <c r="G12" s="83">
        <f ca="1">HLOOKUP(G$8,'Wochen einzeln'!$D$8:$BC$48,6,FALSE)</f>
        <v>0</v>
      </c>
      <c r="H12" s="83">
        <f ca="1">HLOOKUP(H$8,'Wochen einzeln'!$D$8:$BC$48,6,FALSE)</f>
        <v>0</v>
      </c>
      <c r="I12" s="83"/>
      <c r="J12" s="83"/>
      <c r="K12" s="18">
        <f t="shared" ca="1" si="0"/>
        <v>0</v>
      </c>
      <c r="L12" s="156" t="e">
        <f t="shared" ref="L12:L17" ca="1" si="2">K12/$K$18</f>
        <v>#DIV/0!</v>
      </c>
      <c r="M12" s="156" t="e">
        <f t="shared" ca="1" si="1"/>
        <v>#DIV/0!</v>
      </c>
    </row>
    <row r="13" spans="1:14" x14ac:dyDescent="0.2">
      <c r="A13" s="193">
        <v>7</v>
      </c>
      <c r="B13" s="361"/>
      <c r="C13" s="362" t="s">
        <v>24</v>
      </c>
      <c r="D13" s="363"/>
      <c r="E13" s="83">
        <f ca="1">HLOOKUP(E$8,'Wochen einzeln'!$D$8:$BC$48,7,FALSE)</f>
        <v>0</v>
      </c>
      <c r="F13" s="83">
        <f ca="1">HLOOKUP(F$8,'Wochen einzeln'!$D$8:$BC$48,7,FALSE)</f>
        <v>0</v>
      </c>
      <c r="G13" s="83">
        <f ca="1">HLOOKUP(G$8,'Wochen einzeln'!$D$8:$BC$48,7,FALSE)</f>
        <v>0</v>
      </c>
      <c r="H13" s="83">
        <f ca="1">HLOOKUP(H$8,'Wochen einzeln'!$D$8:$BC$48,7,FALSE)</f>
        <v>0</v>
      </c>
      <c r="I13" s="83"/>
      <c r="J13" s="83"/>
      <c r="K13" s="18">
        <f t="shared" ca="1" si="0"/>
        <v>0</v>
      </c>
      <c r="L13" s="156" t="e">
        <f t="shared" ca="1" si="2"/>
        <v>#DIV/0!</v>
      </c>
      <c r="M13" s="156" t="e">
        <f t="shared" ca="1" si="1"/>
        <v>#DIV/0!</v>
      </c>
    </row>
    <row r="14" spans="1:14" x14ac:dyDescent="0.2">
      <c r="A14" s="193">
        <v>8</v>
      </c>
      <c r="B14" s="361"/>
      <c r="C14" s="362" t="s">
        <v>25</v>
      </c>
      <c r="D14" s="363"/>
      <c r="E14" s="83">
        <f ca="1">HLOOKUP(E$8,'Wochen einzeln'!$D$8:$BC$48,8,FALSE)</f>
        <v>0</v>
      </c>
      <c r="F14" s="83">
        <f ca="1">HLOOKUP(F$8,'Wochen einzeln'!$D$8:$BC$48,8,FALSE)</f>
        <v>0</v>
      </c>
      <c r="G14" s="83">
        <f ca="1">HLOOKUP(G$8,'Wochen einzeln'!$D$8:$BC$48,8,FALSE)</f>
        <v>0</v>
      </c>
      <c r="H14" s="83">
        <f ca="1">HLOOKUP(H$8,'Wochen einzeln'!$D$8:$BC$48,8,FALSE)</f>
        <v>0</v>
      </c>
      <c r="I14" s="83"/>
      <c r="J14" s="83"/>
      <c r="K14" s="18">
        <f t="shared" ca="1" si="0"/>
        <v>0</v>
      </c>
      <c r="L14" s="156" t="e">
        <f t="shared" ca="1" si="2"/>
        <v>#DIV/0!</v>
      </c>
      <c r="M14" s="156" t="e">
        <f t="shared" ca="1" si="1"/>
        <v>#DIV/0!</v>
      </c>
    </row>
    <row r="15" spans="1:14" x14ac:dyDescent="0.2">
      <c r="A15" s="193">
        <v>9</v>
      </c>
      <c r="B15" s="361"/>
      <c r="C15" s="362" t="s">
        <v>26</v>
      </c>
      <c r="D15" s="363"/>
      <c r="E15" s="83">
        <f ca="1">HLOOKUP(E$8,'Wochen einzeln'!$D$8:$BC$48,9,FALSE)</f>
        <v>0</v>
      </c>
      <c r="F15" s="83">
        <f ca="1">HLOOKUP(F$8,'Wochen einzeln'!$D$8:$BC$48,9,FALSE)</f>
        <v>0</v>
      </c>
      <c r="G15" s="83">
        <f ca="1">HLOOKUP(G$8,'Wochen einzeln'!$D$8:$BC$48,9,FALSE)</f>
        <v>0</v>
      </c>
      <c r="H15" s="83">
        <f ca="1">HLOOKUP(H$8,'Wochen einzeln'!$D$8:$BC$48,9,FALSE)</f>
        <v>0</v>
      </c>
      <c r="I15" s="83"/>
      <c r="J15" s="83"/>
      <c r="K15" s="18">
        <f t="shared" ca="1" si="0"/>
        <v>0</v>
      </c>
      <c r="L15" s="156" t="e">
        <f t="shared" ca="1" si="2"/>
        <v>#DIV/0!</v>
      </c>
      <c r="M15" s="156" t="e">
        <f t="shared" ca="1" si="1"/>
        <v>#DIV/0!</v>
      </c>
    </row>
    <row r="16" spans="1:14" x14ac:dyDescent="0.2">
      <c r="A16" s="193">
        <v>10</v>
      </c>
      <c r="B16" s="361"/>
      <c r="C16" s="362" t="s">
        <v>27</v>
      </c>
      <c r="D16" s="363"/>
      <c r="E16" s="83">
        <f ca="1">HLOOKUP(E$8,'Wochen einzeln'!$D$8:$BC$48,10,FALSE)</f>
        <v>0</v>
      </c>
      <c r="F16" s="83">
        <f ca="1">HLOOKUP(F$8,'Wochen einzeln'!$D$8:$BC$48,10,FALSE)</f>
        <v>0</v>
      </c>
      <c r="G16" s="83">
        <f ca="1">HLOOKUP(G$8,'Wochen einzeln'!$D$8:$BC$48,10,FALSE)</f>
        <v>0</v>
      </c>
      <c r="H16" s="83">
        <f ca="1">HLOOKUP(H$8,'Wochen einzeln'!$D$8:$BC$48,10,FALSE)</f>
        <v>0</v>
      </c>
      <c r="I16" s="83"/>
      <c r="J16" s="83"/>
      <c r="K16" s="18">
        <f t="shared" ca="1" si="0"/>
        <v>0</v>
      </c>
      <c r="L16" s="156" t="e">
        <f t="shared" ca="1" si="2"/>
        <v>#DIV/0!</v>
      </c>
      <c r="M16" s="156" t="e">
        <f t="shared" ca="1" si="1"/>
        <v>#DIV/0!</v>
      </c>
    </row>
    <row r="17" spans="1:13" x14ac:dyDescent="0.2">
      <c r="A17" s="193">
        <v>11</v>
      </c>
      <c r="B17" s="361"/>
      <c r="C17" s="362" t="s">
        <v>31</v>
      </c>
      <c r="D17" s="363"/>
      <c r="E17" s="83">
        <f ca="1">HLOOKUP(E$8,'Wochen einzeln'!$D$8:$BC$48,11,FALSE)</f>
        <v>0</v>
      </c>
      <c r="F17" s="83">
        <f ca="1">HLOOKUP(F$8,'Wochen einzeln'!$D$8:$BC$48,11,FALSE)</f>
        <v>0</v>
      </c>
      <c r="G17" s="83">
        <f ca="1">HLOOKUP(G$8,'Wochen einzeln'!$D$8:$BC$48,11,FALSE)</f>
        <v>0</v>
      </c>
      <c r="H17" s="83">
        <f ca="1">HLOOKUP(H$8,'Wochen einzeln'!$D$8:$BC$48,11,FALSE)</f>
        <v>0</v>
      </c>
      <c r="I17" s="83"/>
      <c r="J17" s="83"/>
      <c r="K17" s="18">
        <f t="shared" ca="1" si="0"/>
        <v>0</v>
      </c>
      <c r="L17" s="156" t="e">
        <f t="shared" ca="1" si="2"/>
        <v>#DIV/0!</v>
      </c>
      <c r="M17" s="156" t="e">
        <f t="shared" ca="1" si="1"/>
        <v>#DIV/0!</v>
      </c>
    </row>
    <row r="18" spans="1:13" x14ac:dyDescent="0.2">
      <c r="A18" s="193">
        <v>12</v>
      </c>
      <c r="B18" s="361"/>
      <c r="C18" s="364" t="s">
        <v>39</v>
      </c>
      <c r="D18" s="365"/>
      <c r="E18" s="23">
        <f t="shared" ref="E18:H18" ca="1" si="3">SUM(E11:E17)</f>
        <v>0</v>
      </c>
      <c r="F18" s="23">
        <f t="shared" ca="1" si="3"/>
        <v>0</v>
      </c>
      <c r="G18" s="23">
        <f t="shared" ca="1" si="3"/>
        <v>0</v>
      </c>
      <c r="H18" s="23">
        <f t="shared" ca="1" si="3"/>
        <v>0</v>
      </c>
      <c r="I18" s="23"/>
      <c r="J18" s="23"/>
      <c r="K18" s="19">
        <f t="shared" ca="1" si="0"/>
        <v>0</v>
      </c>
      <c r="L18" s="151" t="e">
        <f ca="1">SUM(L11:L17)</f>
        <v>#DIV/0!</v>
      </c>
      <c r="M18" s="183" t="e">
        <f t="shared" ca="1" si="1"/>
        <v>#DIV/0!</v>
      </c>
    </row>
    <row r="19" spans="1:13" ht="12.75" customHeight="1" x14ac:dyDescent="0.2">
      <c r="A19" s="193">
        <v>13</v>
      </c>
      <c r="B19" s="372" t="s">
        <v>54</v>
      </c>
      <c r="C19" s="375" t="s">
        <v>11</v>
      </c>
      <c r="D19" s="75" t="s">
        <v>8</v>
      </c>
      <c r="E19" s="84">
        <f ca="1">HLOOKUP(E$8,'Wochen einzeln'!$D$8:$BC$48,13,FALSE)</f>
        <v>0</v>
      </c>
      <c r="F19" s="84">
        <f ca="1">HLOOKUP(F$8,'Wochen einzeln'!$D$8:$BC$48,13,FALSE)</f>
        <v>0</v>
      </c>
      <c r="G19" s="84">
        <f ca="1">HLOOKUP(G$8,'Wochen einzeln'!$D$8:$BC$48,13,FALSE)</f>
        <v>0</v>
      </c>
      <c r="H19" s="84">
        <f ca="1">HLOOKUP(H$8,'Wochen einzeln'!$D$8:$BC$48,13,FALSE)</f>
        <v>0</v>
      </c>
      <c r="I19" s="84"/>
      <c r="J19" s="84"/>
      <c r="K19" s="20">
        <f t="shared" ca="1" si="0"/>
        <v>0</v>
      </c>
      <c r="L19" s="156" t="e">
        <f ca="1">K19/$K$31</f>
        <v>#DIV/0!</v>
      </c>
      <c r="M19" s="157" t="e">
        <f t="shared" ca="1" si="1"/>
        <v>#DIV/0!</v>
      </c>
    </row>
    <row r="20" spans="1:13" x14ac:dyDescent="0.2">
      <c r="A20" s="193">
        <v>14</v>
      </c>
      <c r="B20" s="373"/>
      <c r="C20" s="376"/>
      <c r="D20" s="10" t="s">
        <v>28</v>
      </c>
      <c r="E20" s="85">
        <f ca="1">HLOOKUP(E$8,'Wochen einzeln'!$D$8:$BC$48,14,FALSE)</f>
        <v>0</v>
      </c>
      <c r="F20" s="85">
        <f ca="1">HLOOKUP(F$8,'Wochen einzeln'!$D$8:$BC$48,14,FALSE)</f>
        <v>0</v>
      </c>
      <c r="G20" s="85">
        <f ca="1">HLOOKUP(G$8,'Wochen einzeln'!$D$8:$BC$48,14,FALSE)</f>
        <v>0</v>
      </c>
      <c r="H20" s="85">
        <f ca="1">HLOOKUP(H$8,'Wochen einzeln'!$D$8:$BC$48,14,FALSE)</f>
        <v>0</v>
      </c>
      <c r="I20" s="85"/>
      <c r="J20" s="85"/>
      <c r="K20" s="18">
        <f t="shared" ca="1" si="0"/>
        <v>0</v>
      </c>
      <c r="L20" s="156" t="e">
        <f t="shared" ref="L20:L30" ca="1" si="4">K20/$K$31</f>
        <v>#DIV/0!</v>
      </c>
      <c r="M20" s="156" t="e">
        <f t="shared" ca="1" si="1"/>
        <v>#DIV/0!</v>
      </c>
    </row>
    <row r="21" spans="1:13" x14ac:dyDescent="0.2">
      <c r="A21" s="193">
        <v>15</v>
      </c>
      <c r="B21" s="373"/>
      <c r="C21" s="375" t="s">
        <v>10</v>
      </c>
      <c r="D21" s="75" t="s">
        <v>8</v>
      </c>
      <c r="E21" s="84">
        <f ca="1">HLOOKUP(E$8,'Wochen einzeln'!$D$8:$BC$48,15,FALSE)</f>
        <v>0</v>
      </c>
      <c r="F21" s="84">
        <f ca="1">HLOOKUP(F$8,'Wochen einzeln'!$D$8:$BC$48,15,FALSE)</f>
        <v>0</v>
      </c>
      <c r="G21" s="84">
        <f ca="1">HLOOKUP(G$8,'Wochen einzeln'!$D$8:$BC$48,15,FALSE)</f>
        <v>0</v>
      </c>
      <c r="H21" s="84">
        <f ca="1">HLOOKUP(H$8,'Wochen einzeln'!$D$8:$BC$48,15,FALSE)</f>
        <v>0</v>
      </c>
      <c r="I21" s="84"/>
      <c r="J21" s="84"/>
      <c r="K21" s="18">
        <f t="shared" ca="1" si="0"/>
        <v>0</v>
      </c>
      <c r="L21" s="156" t="e">
        <f t="shared" ca="1" si="4"/>
        <v>#DIV/0!</v>
      </c>
      <c r="M21" s="156" t="e">
        <f t="shared" ca="1" si="1"/>
        <v>#DIV/0!</v>
      </c>
    </row>
    <row r="22" spans="1:13" x14ac:dyDescent="0.2">
      <c r="A22" s="193">
        <v>16</v>
      </c>
      <c r="B22" s="373"/>
      <c r="C22" s="376"/>
      <c r="D22" s="10" t="s">
        <v>30</v>
      </c>
      <c r="E22" s="85">
        <f ca="1">HLOOKUP(E$8,'Wochen einzeln'!$D$8:$BC$48,16,FALSE)</f>
        <v>0</v>
      </c>
      <c r="F22" s="85">
        <f ca="1">HLOOKUP(F$8,'Wochen einzeln'!$D$8:$BC$48,16,FALSE)</f>
        <v>0</v>
      </c>
      <c r="G22" s="85">
        <f ca="1">HLOOKUP(G$8,'Wochen einzeln'!$D$8:$BC$48,16,FALSE)</f>
        <v>0</v>
      </c>
      <c r="H22" s="85">
        <f ca="1">HLOOKUP(H$8,'Wochen einzeln'!$D$8:$BC$48,16,FALSE)</f>
        <v>0</v>
      </c>
      <c r="I22" s="85"/>
      <c r="J22" s="85"/>
      <c r="K22" s="18">
        <f t="shared" ca="1" si="0"/>
        <v>0</v>
      </c>
      <c r="L22" s="156" t="e">
        <f ca="1">K22/$K$31</f>
        <v>#DIV/0!</v>
      </c>
      <c r="M22" s="156" t="e">
        <f t="shared" ca="1" si="1"/>
        <v>#DIV/0!</v>
      </c>
    </row>
    <row r="23" spans="1:13" x14ac:dyDescent="0.2">
      <c r="A23" s="193">
        <v>17</v>
      </c>
      <c r="B23" s="373"/>
      <c r="C23" s="375" t="s">
        <v>12</v>
      </c>
      <c r="D23" s="75" t="s">
        <v>8</v>
      </c>
      <c r="E23" s="84">
        <f ca="1">HLOOKUP(E$8,'Wochen einzeln'!$D$8:$BC$48,17,FALSE)</f>
        <v>0</v>
      </c>
      <c r="F23" s="84">
        <f ca="1">HLOOKUP(F$8,'Wochen einzeln'!$D$8:$BC$48,17,FALSE)</f>
        <v>0</v>
      </c>
      <c r="G23" s="84">
        <f ca="1">HLOOKUP(G$8,'Wochen einzeln'!$D$8:$BC$48,17,FALSE)</f>
        <v>0</v>
      </c>
      <c r="H23" s="84">
        <f ca="1">HLOOKUP(H$8,'Wochen einzeln'!$D$8:$BC$48,17,FALSE)</f>
        <v>0</v>
      </c>
      <c r="I23" s="84"/>
      <c r="J23" s="84"/>
      <c r="K23" s="18">
        <f t="shared" ca="1" si="0"/>
        <v>0</v>
      </c>
      <c r="L23" s="156" t="e">
        <f t="shared" ca="1" si="4"/>
        <v>#DIV/0!</v>
      </c>
      <c r="M23" s="156" t="e">
        <f t="shared" ca="1" si="1"/>
        <v>#DIV/0!</v>
      </c>
    </row>
    <row r="24" spans="1:13" x14ac:dyDescent="0.2">
      <c r="A24" s="193">
        <v>18</v>
      </c>
      <c r="B24" s="373"/>
      <c r="C24" s="376"/>
      <c r="D24" s="10" t="s">
        <v>49</v>
      </c>
      <c r="E24" s="85">
        <f ca="1">HLOOKUP(E$8,'Wochen einzeln'!$D$8:$BC$48,18,FALSE)</f>
        <v>0</v>
      </c>
      <c r="F24" s="85">
        <f ca="1">HLOOKUP(F$8,'Wochen einzeln'!$D$8:$BC$48,18,FALSE)</f>
        <v>0</v>
      </c>
      <c r="G24" s="85">
        <f ca="1">HLOOKUP(G$8,'Wochen einzeln'!$D$8:$BC$48,18,FALSE)</f>
        <v>0</v>
      </c>
      <c r="H24" s="85">
        <f ca="1">HLOOKUP(H$8,'Wochen einzeln'!$D$8:$BC$48,18,FALSE)</f>
        <v>0</v>
      </c>
      <c r="I24" s="85"/>
      <c r="J24" s="85"/>
      <c r="K24" s="18">
        <f t="shared" ca="1" si="0"/>
        <v>0</v>
      </c>
      <c r="L24" s="156" t="e">
        <f t="shared" ca="1" si="4"/>
        <v>#DIV/0!</v>
      </c>
      <c r="M24" s="156" t="e">
        <f t="shared" ca="1" si="1"/>
        <v>#DIV/0!</v>
      </c>
    </row>
    <row r="25" spans="1:13" x14ac:dyDescent="0.2">
      <c r="A25" s="193">
        <v>19</v>
      </c>
      <c r="B25" s="373"/>
      <c r="C25" s="375" t="s">
        <v>29</v>
      </c>
      <c r="D25" s="75" t="s">
        <v>8</v>
      </c>
      <c r="E25" s="84">
        <f ca="1">HLOOKUP(E$8,'Wochen einzeln'!$D$8:$BC$48,19,FALSE)</f>
        <v>0</v>
      </c>
      <c r="F25" s="84">
        <f ca="1">HLOOKUP(F$8,'Wochen einzeln'!$D$8:$BC$48,19,FALSE)</f>
        <v>0</v>
      </c>
      <c r="G25" s="84">
        <f ca="1">HLOOKUP(G$8,'Wochen einzeln'!$D$8:$BC$48,19,FALSE)</f>
        <v>0</v>
      </c>
      <c r="H25" s="84">
        <f ca="1">HLOOKUP(H$8,'Wochen einzeln'!$D$8:$BC$48,19,FALSE)</f>
        <v>0</v>
      </c>
      <c r="I25" s="84"/>
      <c r="J25" s="84"/>
      <c r="K25" s="18">
        <f t="shared" ca="1" si="0"/>
        <v>0</v>
      </c>
      <c r="L25" s="156" t="e">
        <f t="shared" ca="1" si="4"/>
        <v>#DIV/0!</v>
      </c>
      <c r="M25" s="156" t="e">
        <f t="shared" ca="1" si="1"/>
        <v>#DIV/0!</v>
      </c>
    </row>
    <row r="26" spans="1:13" x14ac:dyDescent="0.2">
      <c r="A26" s="193">
        <v>20</v>
      </c>
      <c r="B26" s="373"/>
      <c r="C26" s="377"/>
      <c r="D26" s="11" t="s">
        <v>30</v>
      </c>
      <c r="E26" s="85">
        <f ca="1">HLOOKUP(E$8,'Wochen einzeln'!$D$8:$BC$48,20,FALSE)</f>
        <v>0</v>
      </c>
      <c r="F26" s="85">
        <f ca="1">HLOOKUP(F$8,'Wochen einzeln'!$D$8:$BC$48,20,FALSE)</f>
        <v>0</v>
      </c>
      <c r="G26" s="85">
        <f ca="1">HLOOKUP(G$8,'Wochen einzeln'!$D$8:$BC$48,20,FALSE)</f>
        <v>0</v>
      </c>
      <c r="H26" s="85">
        <f ca="1">HLOOKUP(H$8,'Wochen einzeln'!$D$8:$BC$48,20,FALSE)</f>
        <v>0</v>
      </c>
      <c r="I26" s="85"/>
      <c r="J26" s="85"/>
      <c r="K26" s="18">
        <f t="shared" ca="1" si="0"/>
        <v>0</v>
      </c>
      <c r="L26" s="156" t="e">
        <f t="shared" ca="1" si="4"/>
        <v>#DIV/0!</v>
      </c>
      <c r="M26" s="156" t="e">
        <f t="shared" ca="1" si="1"/>
        <v>#DIV/0!</v>
      </c>
    </row>
    <row r="27" spans="1:13" x14ac:dyDescent="0.2">
      <c r="A27" s="193">
        <v>21</v>
      </c>
      <c r="B27" s="373"/>
      <c r="C27" s="12" t="s">
        <v>32</v>
      </c>
      <c r="D27" s="228" t="s">
        <v>33</v>
      </c>
      <c r="E27" s="83">
        <f ca="1">HLOOKUP(E$8,'Wochen einzeln'!$D$8:$BC$48,21,FALSE)</f>
        <v>0</v>
      </c>
      <c r="F27" s="83">
        <f ca="1">HLOOKUP(F$8,'Wochen einzeln'!$D$8:$BC$48,21,FALSE)</f>
        <v>0</v>
      </c>
      <c r="G27" s="83">
        <f ca="1">HLOOKUP(G$8,'Wochen einzeln'!$D$8:$BC$48,21,FALSE)</f>
        <v>0</v>
      </c>
      <c r="H27" s="83">
        <f ca="1">HLOOKUP(H$8,'Wochen einzeln'!$D$8:$BC$48,21,FALSE)</f>
        <v>0</v>
      </c>
      <c r="I27" s="83"/>
      <c r="J27" s="83"/>
      <c r="K27" s="18">
        <f t="shared" ca="1" si="0"/>
        <v>0</v>
      </c>
      <c r="L27" s="156" t="e">
        <f t="shared" ca="1" si="4"/>
        <v>#DIV/0!</v>
      </c>
      <c r="M27" s="156" t="e">
        <f t="shared" ca="1" si="1"/>
        <v>#DIV/0!</v>
      </c>
    </row>
    <row r="28" spans="1:13" x14ac:dyDescent="0.2">
      <c r="A28" s="193">
        <v>22</v>
      </c>
      <c r="B28" s="373"/>
      <c r="C28" s="377" t="s">
        <v>34</v>
      </c>
      <c r="D28" s="75" t="s">
        <v>35</v>
      </c>
      <c r="E28" s="84">
        <f ca="1">HLOOKUP(E$8,'Wochen einzeln'!$D$8:$BC$48,22,FALSE)</f>
        <v>0</v>
      </c>
      <c r="F28" s="84">
        <f ca="1">HLOOKUP(F$8,'Wochen einzeln'!$D$8:$BC$48,22,FALSE)</f>
        <v>0</v>
      </c>
      <c r="G28" s="84">
        <f ca="1">HLOOKUP(G$8,'Wochen einzeln'!$D$8:$BC$48,22,FALSE)</f>
        <v>0</v>
      </c>
      <c r="H28" s="84">
        <f ca="1">HLOOKUP(H$8,'Wochen einzeln'!$D$8:$BC$48,22,FALSE)</f>
        <v>0</v>
      </c>
      <c r="I28" s="84"/>
      <c r="J28" s="84"/>
      <c r="K28" s="18">
        <f t="shared" ca="1" si="0"/>
        <v>0</v>
      </c>
      <c r="L28" s="156" t="e">
        <f t="shared" ca="1" si="4"/>
        <v>#DIV/0!</v>
      </c>
      <c r="M28" s="156" t="e">
        <f t="shared" ca="1" si="1"/>
        <v>#DIV/0!</v>
      </c>
    </row>
    <row r="29" spans="1:13" x14ac:dyDescent="0.2">
      <c r="A29" s="193">
        <v>23</v>
      </c>
      <c r="B29" s="373"/>
      <c r="C29" s="376"/>
      <c r="D29" s="10" t="s">
        <v>36</v>
      </c>
      <c r="E29" s="85">
        <f ca="1">HLOOKUP(E$8,'Wochen einzeln'!$D$8:$BC$48,23,FALSE)</f>
        <v>0</v>
      </c>
      <c r="F29" s="85">
        <f ca="1">HLOOKUP(F$8,'Wochen einzeln'!$D$8:$BC$48,23,FALSE)</f>
        <v>0</v>
      </c>
      <c r="G29" s="85">
        <f ca="1">HLOOKUP(G$8,'Wochen einzeln'!$D$8:$BC$48,23,FALSE)</f>
        <v>0</v>
      </c>
      <c r="H29" s="85">
        <f ca="1">HLOOKUP(H$8,'Wochen einzeln'!$D$8:$BC$48,23,FALSE)</f>
        <v>0</v>
      </c>
      <c r="I29" s="85"/>
      <c r="J29" s="85"/>
      <c r="K29" s="18">
        <f t="shared" ca="1" si="0"/>
        <v>0</v>
      </c>
      <c r="L29" s="156" t="e">
        <f t="shared" ca="1" si="4"/>
        <v>#DIV/0!</v>
      </c>
      <c r="M29" s="156" t="e">
        <f t="shared" ca="1" si="1"/>
        <v>#DIV/0!</v>
      </c>
    </row>
    <row r="30" spans="1:13" x14ac:dyDescent="0.2">
      <c r="A30" s="193">
        <v>24</v>
      </c>
      <c r="B30" s="373"/>
      <c r="C30" s="12" t="s">
        <v>37</v>
      </c>
      <c r="D30" s="228" t="s">
        <v>38</v>
      </c>
      <c r="E30" s="83">
        <f ca="1">HLOOKUP(E$8,'Wochen einzeln'!$D$8:$BC$48,24,FALSE)</f>
        <v>0</v>
      </c>
      <c r="F30" s="83">
        <f ca="1">HLOOKUP(F$8,'Wochen einzeln'!$D$8:$BC$48,24,FALSE)</f>
        <v>0</v>
      </c>
      <c r="G30" s="83">
        <f ca="1">HLOOKUP(G$8,'Wochen einzeln'!$D$8:$BC$48,24,FALSE)</f>
        <v>0</v>
      </c>
      <c r="H30" s="83">
        <f ca="1">HLOOKUP(H$8,'Wochen einzeln'!$D$8:$BC$48,24,FALSE)</f>
        <v>0</v>
      </c>
      <c r="I30" s="83"/>
      <c r="J30" s="83"/>
      <c r="K30" s="18">
        <f t="shared" ca="1" si="0"/>
        <v>0</v>
      </c>
      <c r="L30" s="156" t="e">
        <f t="shared" ca="1" si="4"/>
        <v>#DIV/0!</v>
      </c>
      <c r="M30" s="156" t="e">
        <f t="shared" ca="1" si="1"/>
        <v>#DIV/0!</v>
      </c>
    </row>
    <row r="31" spans="1:13" x14ac:dyDescent="0.2">
      <c r="A31" s="193">
        <v>25</v>
      </c>
      <c r="B31" s="374"/>
      <c r="C31" s="364" t="s">
        <v>40</v>
      </c>
      <c r="D31" s="365"/>
      <c r="E31" s="23">
        <f t="shared" ref="E31:H31" ca="1" si="5">SUM(E19:E30)</f>
        <v>0</v>
      </c>
      <c r="F31" s="23">
        <f t="shared" ca="1" si="5"/>
        <v>0</v>
      </c>
      <c r="G31" s="23">
        <f t="shared" ca="1" si="5"/>
        <v>0</v>
      </c>
      <c r="H31" s="23">
        <f t="shared" ca="1" si="5"/>
        <v>0</v>
      </c>
      <c r="I31" s="23"/>
      <c r="J31" s="23"/>
      <c r="K31" s="19">
        <f t="shared" ca="1" si="0"/>
        <v>0</v>
      </c>
      <c r="L31" s="151" t="e">
        <f ca="1">SUM(L19:L30)</f>
        <v>#DIV/0!</v>
      </c>
      <c r="M31" s="183" t="e">
        <f t="shared" ca="1" si="1"/>
        <v>#DIV/0!</v>
      </c>
    </row>
    <row r="32" spans="1:13" x14ac:dyDescent="0.2">
      <c r="A32" s="193">
        <v>26</v>
      </c>
      <c r="B32" s="366" t="s">
        <v>47</v>
      </c>
      <c r="C32" s="369" t="s">
        <v>42</v>
      </c>
      <c r="D32" s="369"/>
      <c r="E32" s="83">
        <f ca="1">HLOOKUP(E$8,'Wochen einzeln'!$D$8:$BC$48,26,FALSE)</f>
        <v>0</v>
      </c>
      <c r="F32" s="83">
        <f ca="1">HLOOKUP(F$8,'Wochen einzeln'!$D$8:$BC$48,26,FALSE)</f>
        <v>0</v>
      </c>
      <c r="G32" s="83">
        <f ca="1">HLOOKUP(G$8,'Wochen einzeln'!$D$8:$BC$48,26,FALSE)</f>
        <v>0</v>
      </c>
      <c r="H32" s="83">
        <f ca="1">HLOOKUP(H$8,'Wochen einzeln'!$D$8:$BC$48,26,FALSE)</f>
        <v>0</v>
      </c>
      <c r="I32" s="83"/>
      <c r="J32" s="83"/>
      <c r="K32" s="18">
        <f t="shared" ca="1" si="0"/>
        <v>0</v>
      </c>
      <c r="L32" s="156" t="e">
        <f t="shared" ref="L32:L37" ca="1" si="6">K32/$K$38</f>
        <v>#DIV/0!</v>
      </c>
      <c r="M32" s="157" t="e">
        <f t="shared" ca="1" si="1"/>
        <v>#DIV/0!</v>
      </c>
    </row>
    <row r="33" spans="1:13" x14ac:dyDescent="0.2">
      <c r="A33" s="193">
        <v>27</v>
      </c>
      <c r="B33" s="367"/>
      <c r="C33" s="369" t="s">
        <v>65</v>
      </c>
      <c r="D33" s="369"/>
      <c r="E33" s="83">
        <f ca="1">HLOOKUP(E$8,'Wochen einzeln'!$D$8:$BC$48,27,FALSE)</f>
        <v>0</v>
      </c>
      <c r="F33" s="83">
        <f ca="1">HLOOKUP(F$8,'Wochen einzeln'!$D$8:$BC$48,27,FALSE)</f>
        <v>0</v>
      </c>
      <c r="G33" s="83">
        <f ca="1">HLOOKUP(G$8,'Wochen einzeln'!$D$8:$BC$48,27,FALSE)</f>
        <v>0</v>
      </c>
      <c r="H33" s="83">
        <f ca="1">HLOOKUP(H$8,'Wochen einzeln'!$D$8:$BC$48,27,FALSE)</f>
        <v>0</v>
      </c>
      <c r="I33" s="83"/>
      <c r="J33" s="83"/>
      <c r="K33" s="18">
        <f t="shared" ca="1" si="0"/>
        <v>0</v>
      </c>
      <c r="L33" s="156" t="e">
        <f t="shared" ca="1" si="6"/>
        <v>#DIV/0!</v>
      </c>
      <c r="M33" s="157" t="e">
        <f t="shared" ca="1" si="1"/>
        <v>#DIV/0!</v>
      </c>
    </row>
    <row r="34" spans="1:13" x14ac:dyDescent="0.2">
      <c r="A34" s="193">
        <v>28</v>
      </c>
      <c r="B34" s="367"/>
      <c r="C34" s="369" t="s">
        <v>44</v>
      </c>
      <c r="D34" s="369"/>
      <c r="E34" s="83">
        <f ca="1">HLOOKUP(E$8,'Wochen einzeln'!$D$8:$BC$48,28,FALSE)</f>
        <v>0</v>
      </c>
      <c r="F34" s="83">
        <f ca="1">HLOOKUP(F$8,'Wochen einzeln'!$D$8:$BC$48,28,FALSE)</f>
        <v>0</v>
      </c>
      <c r="G34" s="83">
        <f ca="1">HLOOKUP(G$8,'Wochen einzeln'!$D$8:$BC$48,28,FALSE)</f>
        <v>0</v>
      </c>
      <c r="H34" s="83">
        <f ca="1">HLOOKUP(H$8,'Wochen einzeln'!$D$8:$BC$48,28,FALSE)</f>
        <v>0</v>
      </c>
      <c r="I34" s="83"/>
      <c r="J34" s="83"/>
      <c r="K34" s="18">
        <f t="shared" ca="1" si="0"/>
        <v>0</v>
      </c>
      <c r="L34" s="156" t="e">
        <f t="shared" ca="1" si="6"/>
        <v>#DIV/0!</v>
      </c>
      <c r="M34" s="157" t="e">
        <f t="shared" ca="1" si="1"/>
        <v>#DIV/0!</v>
      </c>
    </row>
    <row r="35" spans="1:13" x14ac:dyDescent="0.2">
      <c r="A35" s="193">
        <v>29</v>
      </c>
      <c r="B35" s="367"/>
      <c r="C35" s="369" t="s">
        <v>43</v>
      </c>
      <c r="D35" s="369"/>
      <c r="E35" s="83">
        <f ca="1">HLOOKUP(E$8,'Wochen einzeln'!$D$8:$BC$48,29,FALSE)</f>
        <v>0</v>
      </c>
      <c r="F35" s="83">
        <f ca="1">HLOOKUP(F$8,'Wochen einzeln'!$D$8:$BC$48,29,FALSE)</f>
        <v>0</v>
      </c>
      <c r="G35" s="83">
        <f ca="1">HLOOKUP(G$8,'Wochen einzeln'!$D$8:$BC$48,29,FALSE)</f>
        <v>0</v>
      </c>
      <c r="H35" s="83">
        <f ca="1">HLOOKUP(H$8,'Wochen einzeln'!$D$8:$BC$48,29,FALSE)</f>
        <v>0</v>
      </c>
      <c r="I35" s="83"/>
      <c r="J35" s="83"/>
      <c r="K35" s="18">
        <f t="shared" ca="1" si="0"/>
        <v>0</v>
      </c>
      <c r="L35" s="156" t="e">
        <f t="shared" ca="1" si="6"/>
        <v>#DIV/0!</v>
      </c>
      <c r="M35" s="157" t="e">
        <f t="shared" ca="1" si="1"/>
        <v>#DIV/0!</v>
      </c>
    </row>
    <row r="36" spans="1:13" x14ac:dyDescent="0.2">
      <c r="A36" s="193">
        <v>30</v>
      </c>
      <c r="B36" s="367"/>
      <c r="C36" s="369" t="s">
        <v>45</v>
      </c>
      <c r="D36" s="369"/>
      <c r="E36" s="83">
        <f ca="1">HLOOKUP(E$8,'Wochen einzeln'!$D$8:$BC$48,30,FALSE)</f>
        <v>0</v>
      </c>
      <c r="F36" s="83">
        <f ca="1">HLOOKUP(F$8,'Wochen einzeln'!$D$8:$BC$48,30,FALSE)</f>
        <v>0</v>
      </c>
      <c r="G36" s="83">
        <f ca="1">HLOOKUP(G$8,'Wochen einzeln'!$D$8:$BC$48,30,FALSE)</f>
        <v>0</v>
      </c>
      <c r="H36" s="83">
        <f ca="1">HLOOKUP(H$8,'Wochen einzeln'!$D$8:$BC$48,30,FALSE)</f>
        <v>0</v>
      </c>
      <c r="I36" s="83"/>
      <c r="J36" s="83"/>
      <c r="K36" s="18">
        <f t="shared" ca="1" si="0"/>
        <v>0</v>
      </c>
      <c r="L36" s="156" t="e">
        <f t="shared" ca="1" si="6"/>
        <v>#DIV/0!</v>
      </c>
      <c r="M36" s="157" t="e">
        <f t="shared" ca="1" si="1"/>
        <v>#DIV/0!</v>
      </c>
    </row>
    <row r="37" spans="1:13" x14ac:dyDescent="0.2">
      <c r="A37" s="193">
        <v>31</v>
      </c>
      <c r="B37" s="367"/>
      <c r="C37" s="369" t="s">
        <v>13</v>
      </c>
      <c r="D37" s="369"/>
      <c r="E37" s="83">
        <f ca="1">HLOOKUP(E$8,'Wochen einzeln'!$D$8:$BC$48,31,FALSE)</f>
        <v>0</v>
      </c>
      <c r="F37" s="83">
        <f ca="1">HLOOKUP(F$8,'Wochen einzeln'!$D$8:$BC$48,31,FALSE)</f>
        <v>0</v>
      </c>
      <c r="G37" s="83">
        <f ca="1">HLOOKUP(G$8,'Wochen einzeln'!$D$8:$BC$48,31,FALSE)</f>
        <v>0</v>
      </c>
      <c r="H37" s="83">
        <f ca="1">HLOOKUP(H$8,'Wochen einzeln'!$D$8:$BC$48,31,FALSE)</f>
        <v>0</v>
      </c>
      <c r="I37" s="83"/>
      <c r="J37" s="83"/>
      <c r="K37" s="18">
        <f ca="1">SUM(E37:J37)</f>
        <v>0</v>
      </c>
      <c r="L37" s="156" t="e">
        <f t="shared" ca="1" si="6"/>
        <v>#DIV/0!</v>
      </c>
      <c r="M37" s="157" t="e">
        <f t="shared" ca="1" si="1"/>
        <v>#DIV/0!</v>
      </c>
    </row>
    <row r="38" spans="1:13" s="149" customFormat="1" ht="13.7" customHeight="1" x14ac:dyDescent="0.2">
      <c r="A38" s="193">
        <v>32</v>
      </c>
      <c r="B38" s="368"/>
      <c r="C38" s="370" t="s">
        <v>48</v>
      </c>
      <c r="D38" s="371" t="s">
        <v>14</v>
      </c>
      <c r="E38" s="24">
        <f t="shared" ref="E38:H38" ca="1" si="7">SUM(E32:E37)</f>
        <v>0</v>
      </c>
      <c r="F38" s="24">
        <f t="shared" ca="1" si="7"/>
        <v>0</v>
      </c>
      <c r="G38" s="24">
        <f t="shared" ca="1" si="7"/>
        <v>0</v>
      </c>
      <c r="H38" s="24">
        <f t="shared" ca="1" si="7"/>
        <v>0</v>
      </c>
      <c r="I38" s="24"/>
      <c r="J38" s="24"/>
      <c r="K38" s="21">
        <f ca="1">SUM(E38:J38)</f>
        <v>0</v>
      </c>
      <c r="L38" s="153" t="e">
        <f ca="1">SUM(L32:L37)</f>
        <v>#DIV/0!</v>
      </c>
      <c r="M38" s="184" t="e">
        <f t="shared" ca="1" si="1"/>
        <v>#DIV/0!</v>
      </c>
    </row>
    <row r="39" spans="1:13" ht="12.75" customHeight="1" x14ac:dyDescent="0.2">
      <c r="A39" s="193">
        <v>33</v>
      </c>
      <c r="B39" s="378" t="s">
        <v>78</v>
      </c>
      <c r="C39" s="381" t="s">
        <v>46</v>
      </c>
      <c r="D39" s="369"/>
      <c r="E39" s="83">
        <f ca="1">HLOOKUP(E$8,'Wochen einzeln'!$D$8:$BC$48,33,FALSE)</f>
        <v>0</v>
      </c>
      <c r="F39" s="83">
        <f ca="1">HLOOKUP(F$8,'Wochen einzeln'!$D$8:$BC$48,33,FALSE)</f>
        <v>0</v>
      </c>
      <c r="G39" s="83">
        <f ca="1">HLOOKUP(G$8,'Wochen einzeln'!$D$8:$BC$48,33,FALSE)</f>
        <v>0</v>
      </c>
      <c r="H39" s="83">
        <f ca="1">HLOOKUP(H$8,'Wochen einzeln'!$D$8:$BC$48,33,FALSE)</f>
        <v>0</v>
      </c>
      <c r="I39" s="83"/>
      <c r="J39" s="83"/>
      <c r="K39" s="22">
        <f t="shared" ca="1" si="0"/>
        <v>0</v>
      </c>
      <c r="L39" s="156" t="e">
        <f ca="1">K39/$K$42</f>
        <v>#DIV/0!</v>
      </c>
      <c r="M39" s="181" t="e">
        <f t="shared" ca="1" si="1"/>
        <v>#DIV/0!</v>
      </c>
    </row>
    <row r="40" spans="1:13" x14ac:dyDescent="0.2">
      <c r="A40" s="193">
        <v>34</v>
      </c>
      <c r="B40" s="379"/>
      <c r="C40" s="381" t="s">
        <v>41</v>
      </c>
      <c r="D40" s="369"/>
      <c r="E40" s="83">
        <f ca="1">HLOOKUP(E$8,'Wochen einzeln'!$D$8:$BC$48,34,FALSE)</f>
        <v>0</v>
      </c>
      <c r="F40" s="83">
        <f ca="1">HLOOKUP(F$8,'Wochen einzeln'!$D$8:$BC$48,34,FALSE)</f>
        <v>0</v>
      </c>
      <c r="G40" s="83">
        <f ca="1">HLOOKUP(G$8,'Wochen einzeln'!$D$8:$BC$48,34,FALSE)</f>
        <v>0</v>
      </c>
      <c r="H40" s="83">
        <f ca="1">HLOOKUP(H$8,'Wochen einzeln'!$D$8:$BC$48,34,FALSE)</f>
        <v>0</v>
      </c>
      <c r="I40" s="83"/>
      <c r="J40" s="83"/>
      <c r="K40" s="22">
        <f t="shared" ca="1" si="0"/>
        <v>0</v>
      </c>
      <c r="L40" s="156" t="e">
        <f ca="1">K40/$K$42</f>
        <v>#DIV/0!</v>
      </c>
      <c r="M40" s="181" t="e">
        <f t="shared" ca="1" si="1"/>
        <v>#DIV/0!</v>
      </c>
    </row>
    <row r="41" spans="1:13" x14ac:dyDescent="0.2">
      <c r="A41" s="193">
        <v>35</v>
      </c>
      <c r="B41" s="379"/>
      <c r="C41" s="382" t="s">
        <v>15</v>
      </c>
      <c r="D41" s="383"/>
      <c r="E41" s="83">
        <f ca="1">HLOOKUP(E$8,'Wochen einzeln'!$D$8:$BC$48,35,FALSE)</f>
        <v>0</v>
      </c>
      <c r="F41" s="83">
        <f ca="1">HLOOKUP(F$8,'Wochen einzeln'!$D$8:$BC$48,35,FALSE)</f>
        <v>0</v>
      </c>
      <c r="G41" s="83">
        <f ca="1">HLOOKUP(G$8,'Wochen einzeln'!$D$8:$BC$48,35,FALSE)</f>
        <v>0</v>
      </c>
      <c r="H41" s="83">
        <f ca="1">HLOOKUP(H$8,'Wochen einzeln'!$D$8:$BC$48,35,FALSE)</f>
        <v>0</v>
      </c>
      <c r="I41" s="83"/>
      <c r="J41" s="83"/>
      <c r="K41" s="22">
        <f t="shared" ca="1" si="0"/>
        <v>0</v>
      </c>
      <c r="L41" s="156" t="e">
        <f ca="1">K41/$K$42</f>
        <v>#DIV/0!</v>
      </c>
      <c r="M41" s="181" t="e">
        <f t="shared" ca="1" si="1"/>
        <v>#DIV/0!</v>
      </c>
    </row>
    <row r="42" spans="1:13" x14ac:dyDescent="0.2">
      <c r="A42" s="193">
        <v>36</v>
      </c>
      <c r="B42" s="380"/>
      <c r="C42" s="384" t="s">
        <v>80</v>
      </c>
      <c r="D42" s="385" t="s">
        <v>14</v>
      </c>
      <c r="E42" s="80">
        <f t="shared" ref="E42:H42" ca="1" si="8">SUM(E39:E41)</f>
        <v>0</v>
      </c>
      <c r="F42" s="80">
        <f t="shared" ca="1" si="8"/>
        <v>0</v>
      </c>
      <c r="G42" s="80">
        <f t="shared" ca="1" si="8"/>
        <v>0</v>
      </c>
      <c r="H42" s="80">
        <f t="shared" ca="1" si="8"/>
        <v>0</v>
      </c>
      <c r="I42" s="80"/>
      <c r="J42" s="80"/>
      <c r="K42" s="79">
        <f ca="1">SUM(E42:J42)</f>
        <v>0</v>
      </c>
      <c r="L42" s="155" t="e">
        <f ca="1">SUM(L39:L41)</f>
        <v>#DIV/0!</v>
      </c>
      <c r="M42" s="185" t="e">
        <f t="shared" ca="1" si="1"/>
        <v>#DIV/0!</v>
      </c>
    </row>
    <row r="43" spans="1:13" x14ac:dyDescent="0.2">
      <c r="A43" s="193">
        <v>37</v>
      </c>
      <c r="B43" s="386" t="s">
        <v>16</v>
      </c>
      <c r="C43" s="387"/>
      <c r="D43" s="388"/>
      <c r="E43" s="48">
        <f ca="1">E31+E38+E42</f>
        <v>0</v>
      </c>
      <c r="F43" s="48">
        <f t="shared" ref="F43:K43" ca="1" si="9">F31+F38+F42</f>
        <v>0</v>
      </c>
      <c r="G43" s="48">
        <f t="shared" ca="1" si="9"/>
        <v>0</v>
      </c>
      <c r="H43" s="48">
        <f t="shared" ca="1" si="9"/>
        <v>0</v>
      </c>
      <c r="I43" s="48"/>
      <c r="J43" s="48"/>
      <c r="K43" s="48">
        <f t="shared" ca="1" si="9"/>
        <v>0</v>
      </c>
      <c r="L43" s="180"/>
      <c r="M43" s="182" t="e">
        <f ca="1">K43/$K$43</f>
        <v>#DIV/0!</v>
      </c>
    </row>
    <row r="44" spans="1:13" x14ac:dyDescent="0.2">
      <c r="A44" s="193">
        <v>38</v>
      </c>
      <c r="B44" s="13"/>
      <c r="C44" s="13"/>
      <c r="D44" s="13"/>
      <c r="E44" s="14"/>
      <c r="F44" s="14"/>
      <c r="G44" s="14"/>
      <c r="H44" s="14"/>
      <c r="I44" s="14"/>
      <c r="J44" s="14"/>
      <c r="K44" s="14"/>
      <c r="L44" s="15"/>
      <c r="M44" s="15"/>
    </row>
    <row r="45" spans="1:13" x14ac:dyDescent="0.2">
      <c r="A45" s="193"/>
      <c r="B45" s="199" t="s">
        <v>113</v>
      </c>
      <c r="C45" s="200" t="s">
        <v>111</v>
      </c>
      <c r="D45" s="201"/>
      <c r="E45" s="179">
        <f ca="1">HLOOKUP(E$8,'Wochen einzeln'!$D$8:$BC$48,39,FALSE)</f>
        <v>0</v>
      </c>
      <c r="F45" s="179">
        <f ca="1">HLOOKUP(F$8,'Wochen einzeln'!$D$8:$BC$48,39,FALSE)</f>
        <v>0</v>
      </c>
      <c r="G45" s="179">
        <f ca="1">HLOOKUP(G$8,'Wochen einzeln'!$D$8:$BC$48,39,FALSE)</f>
        <v>0</v>
      </c>
      <c r="H45" s="179">
        <f ca="1">HLOOKUP(H$8,'Wochen einzeln'!$D$8:$BC$48,39,FALSE)</f>
        <v>0</v>
      </c>
      <c r="I45" s="227"/>
      <c r="J45" s="227"/>
      <c r="K45" s="179">
        <f ca="1">SUM(E45:H45)</f>
        <v>0</v>
      </c>
      <c r="L45" s="15"/>
      <c r="M45" s="15"/>
    </row>
    <row r="46" spans="1:13" x14ac:dyDescent="0.2">
      <c r="A46" s="193"/>
      <c r="B46" s="13"/>
      <c r="C46" s="13"/>
      <c r="D46" s="13"/>
      <c r="E46" s="14"/>
      <c r="F46" s="14"/>
      <c r="G46" s="14"/>
      <c r="H46" s="14"/>
      <c r="I46" s="14"/>
      <c r="J46" s="14"/>
      <c r="K46" s="14"/>
      <c r="L46" s="15"/>
      <c r="M46" s="15"/>
    </row>
    <row r="47" spans="1:13" x14ac:dyDescent="0.2">
      <c r="A47" s="193">
        <v>39</v>
      </c>
      <c r="B47" s="345" t="s">
        <v>56</v>
      </c>
      <c r="C47" s="346"/>
      <c r="D47" s="347"/>
      <c r="E47" s="186">
        <f ca="1">HLOOKUP(E$8,'Wochen einzeln'!$D$8:$BC$48,41,FALSE)</f>
        <v>7</v>
      </c>
      <c r="F47" s="186">
        <f ca="1">HLOOKUP(F$8,'Wochen einzeln'!$D$8:$BC$48,41,FALSE)</f>
        <v>7</v>
      </c>
      <c r="G47" s="186">
        <f ca="1">HLOOKUP(G$8,'Wochen einzeln'!$D$8:$BC$48,41,FALSE)</f>
        <v>7</v>
      </c>
      <c r="H47" s="186">
        <f ca="1">HLOOKUP(H$8,'Wochen einzeln'!$D$8:$BC$48,41,FALSE)</f>
        <v>7</v>
      </c>
      <c r="I47" s="186"/>
      <c r="J47" s="186"/>
      <c r="K47" s="186">
        <f ca="1">SUM(E47:J47)</f>
        <v>28</v>
      </c>
      <c r="L47" s="15"/>
      <c r="M47" s="15"/>
    </row>
    <row r="48" spans="1:13" ht="23.25" x14ac:dyDescent="0.35">
      <c r="B48" s="13"/>
      <c r="C48" s="13"/>
      <c r="D48" s="13"/>
      <c r="E48" s="13"/>
      <c r="F48" s="13"/>
      <c r="G48" s="13"/>
      <c r="H48" s="13"/>
      <c r="I48" s="13"/>
      <c r="J48" s="13"/>
      <c r="K48" s="28"/>
      <c r="L48" s="28"/>
      <c r="M48" s="28"/>
    </row>
    <row r="49" spans="2:13" s="219" customFormat="1" x14ac:dyDescent="0.2">
      <c r="B49" s="423" t="s">
        <v>61</v>
      </c>
      <c r="C49" s="424"/>
      <c r="D49" s="424"/>
      <c r="E49" s="424"/>
      <c r="F49" s="424"/>
      <c r="G49" s="424"/>
      <c r="H49" s="424"/>
      <c r="I49" s="424"/>
      <c r="J49" s="424"/>
      <c r="K49" s="424"/>
      <c r="L49" s="424"/>
      <c r="M49" s="425"/>
    </row>
    <row r="50" spans="2:13" s="219" customFormat="1" ht="6.75" customHeight="1" x14ac:dyDescent="0.2">
      <c r="B50" s="217"/>
      <c r="C50" s="217"/>
      <c r="D50" s="217"/>
      <c r="E50" s="218"/>
      <c r="F50" s="218"/>
      <c r="G50" s="218"/>
      <c r="H50" s="218"/>
      <c r="I50" s="218"/>
      <c r="J50" s="218"/>
      <c r="K50" s="220"/>
      <c r="L50" s="220"/>
      <c r="M50" s="220"/>
    </row>
    <row r="51" spans="2:13" ht="51" customHeight="1" x14ac:dyDescent="0.2">
      <c r="B51" s="426"/>
      <c r="C51" s="427"/>
      <c r="D51" s="427"/>
      <c r="E51" s="427"/>
      <c r="F51" s="427"/>
      <c r="G51" s="427"/>
      <c r="H51" s="427"/>
      <c r="I51" s="427"/>
      <c r="J51" s="427"/>
      <c r="K51" s="427"/>
      <c r="L51" s="427"/>
      <c r="M51" s="428"/>
    </row>
    <row r="52" spans="2:13" ht="51" customHeight="1" x14ac:dyDescent="0.2">
      <c r="B52" s="429"/>
      <c r="C52" s="430"/>
      <c r="D52" s="430"/>
      <c r="E52" s="430"/>
      <c r="F52" s="430"/>
      <c r="G52" s="430"/>
      <c r="H52" s="430"/>
      <c r="I52" s="430"/>
      <c r="J52" s="430"/>
      <c r="K52" s="430"/>
      <c r="L52" s="430"/>
      <c r="M52" s="431"/>
    </row>
    <row r="53" spans="2:13" ht="51" customHeight="1" x14ac:dyDescent="0.2">
      <c r="B53" s="429"/>
      <c r="C53" s="430"/>
      <c r="D53" s="430"/>
      <c r="E53" s="430"/>
      <c r="F53" s="430"/>
      <c r="G53" s="430"/>
      <c r="H53" s="430"/>
      <c r="I53" s="430"/>
      <c r="J53" s="430"/>
      <c r="K53" s="430"/>
      <c r="L53" s="430"/>
      <c r="M53" s="431"/>
    </row>
    <row r="54" spans="2:13" ht="51" customHeight="1" x14ac:dyDescent="0.2">
      <c r="B54" s="432"/>
      <c r="C54" s="433"/>
      <c r="D54" s="433"/>
      <c r="E54" s="433"/>
      <c r="F54" s="433"/>
      <c r="G54" s="433"/>
      <c r="H54" s="433"/>
      <c r="I54" s="433"/>
      <c r="J54" s="433"/>
      <c r="K54" s="433"/>
      <c r="L54" s="433"/>
      <c r="M54" s="434"/>
    </row>
    <row r="55" spans="2:13" x14ac:dyDescent="0.2">
      <c r="B55" s="13"/>
      <c r="C55" s="13"/>
      <c r="D55" s="13"/>
      <c r="E55" s="13"/>
      <c r="F55" s="13"/>
      <c r="G55" s="13"/>
      <c r="H55" s="13"/>
      <c r="I55" s="13"/>
      <c r="J55" s="13"/>
      <c r="K55" s="13"/>
      <c r="L55" s="210"/>
      <c r="M55" s="210"/>
    </row>
    <row r="56" spans="2:13" s="219" customFormat="1" x14ac:dyDescent="0.2">
      <c r="B56" s="423" t="s">
        <v>62</v>
      </c>
      <c r="C56" s="424"/>
      <c r="D56" s="424"/>
      <c r="E56" s="424"/>
      <c r="F56" s="424"/>
      <c r="G56" s="424"/>
      <c r="H56" s="424"/>
      <c r="I56" s="424"/>
      <c r="J56" s="424"/>
      <c r="K56" s="424"/>
      <c r="L56" s="424"/>
      <c r="M56" s="425"/>
    </row>
    <row r="57" spans="2:13" s="219" customFormat="1" ht="6.75" customHeight="1" x14ac:dyDescent="0.2">
      <c r="B57" s="217"/>
      <c r="C57" s="217"/>
      <c r="D57" s="217"/>
      <c r="E57" s="218"/>
      <c r="F57" s="218"/>
      <c r="G57" s="218"/>
      <c r="H57" s="218"/>
      <c r="I57" s="218"/>
      <c r="J57" s="218"/>
      <c r="K57" s="220"/>
      <c r="L57" s="220"/>
      <c r="M57" s="220"/>
    </row>
    <row r="58" spans="2:13" ht="51" customHeight="1" x14ac:dyDescent="0.2">
      <c r="B58" s="426" t="s">
        <v>70</v>
      </c>
      <c r="C58" s="427"/>
      <c r="D58" s="427"/>
      <c r="E58" s="427"/>
      <c r="F58" s="427"/>
      <c r="G58" s="427"/>
      <c r="H58" s="427"/>
      <c r="I58" s="427"/>
      <c r="J58" s="427"/>
      <c r="K58" s="427"/>
      <c r="L58" s="427"/>
      <c r="M58" s="428"/>
    </row>
    <row r="59" spans="2:13" ht="51" customHeight="1" x14ac:dyDescent="0.2">
      <c r="B59" s="429"/>
      <c r="C59" s="430"/>
      <c r="D59" s="430"/>
      <c r="E59" s="430"/>
      <c r="F59" s="430"/>
      <c r="G59" s="430"/>
      <c r="H59" s="430"/>
      <c r="I59" s="430"/>
      <c r="J59" s="430"/>
      <c r="K59" s="430"/>
      <c r="L59" s="430"/>
      <c r="M59" s="431"/>
    </row>
    <row r="60" spans="2:13" ht="51" customHeight="1" x14ac:dyDescent="0.2">
      <c r="B60" s="429"/>
      <c r="C60" s="430"/>
      <c r="D60" s="430"/>
      <c r="E60" s="430"/>
      <c r="F60" s="430"/>
      <c r="G60" s="430"/>
      <c r="H60" s="430"/>
      <c r="I60" s="430"/>
      <c r="J60" s="430"/>
      <c r="K60" s="430"/>
      <c r="L60" s="430"/>
      <c r="M60" s="431"/>
    </row>
    <row r="61" spans="2:13" ht="51" customHeight="1" x14ac:dyDescent="0.2">
      <c r="B61" s="432"/>
      <c r="C61" s="433"/>
      <c r="D61" s="433"/>
      <c r="E61" s="433"/>
      <c r="F61" s="433"/>
      <c r="G61" s="433"/>
      <c r="H61" s="433"/>
      <c r="I61" s="433"/>
      <c r="J61" s="433"/>
      <c r="K61" s="433"/>
      <c r="L61" s="433"/>
      <c r="M61" s="434"/>
    </row>
  </sheetData>
  <sheetProtection sheet="1" formatCells="0"/>
  <mergeCells count="39">
    <mergeCell ref="K1:M2"/>
    <mergeCell ref="K8:K10"/>
    <mergeCell ref="M8:M10"/>
    <mergeCell ref="L8:L10"/>
    <mergeCell ref="B11:B18"/>
    <mergeCell ref="C11:D11"/>
    <mergeCell ref="C18:D18"/>
    <mergeCell ref="C12:D12"/>
    <mergeCell ref="C13:D13"/>
    <mergeCell ref="C14:D14"/>
    <mergeCell ref="C15:D15"/>
    <mergeCell ref="C16:D16"/>
    <mergeCell ref="C17:D17"/>
    <mergeCell ref="B32:B38"/>
    <mergeCell ref="C32:D32"/>
    <mergeCell ref="C33:D33"/>
    <mergeCell ref="C34:D34"/>
    <mergeCell ref="C35:D35"/>
    <mergeCell ref="C36:D36"/>
    <mergeCell ref="C37:D37"/>
    <mergeCell ref="C38:D38"/>
    <mergeCell ref="B19:B31"/>
    <mergeCell ref="C19:C20"/>
    <mergeCell ref="C21:C22"/>
    <mergeCell ref="C23:C24"/>
    <mergeCell ref="C25:C26"/>
    <mergeCell ref="C28:C29"/>
    <mergeCell ref="C31:D31"/>
    <mergeCell ref="B58:M61"/>
    <mergeCell ref="B49:M49"/>
    <mergeCell ref="B56:M56"/>
    <mergeCell ref="C39:D39"/>
    <mergeCell ref="B43:D43"/>
    <mergeCell ref="B47:D47"/>
    <mergeCell ref="B39:B42"/>
    <mergeCell ref="C40:D40"/>
    <mergeCell ref="C41:D41"/>
    <mergeCell ref="C42:D42"/>
    <mergeCell ref="B51:M54"/>
  </mergeCells>
  <printOptions horizontalCentered="1"/>
  <pageMargins left="0.39370078740157483" right="0.39370078740157483" top="0.39370078740157483" bottom="0.39370078740157483" header="0" footer="0"/>
  <pageSetup paperSize="9" scale="89" fitToHeight="2" orientation="landscape" horizontalDpi="4294967293" verticalDpi="300"/>
  <headerFooter alignWithMargins="0">
    <oddFooter>&amp;L&amp;8&amp;F / &amp;A&amp;C&amp;8&amp;P/&amp;N&amp;R&amp;8&amp;D</oddFooter>
  </headerFooter>
  <rowBreaks count="1" manualBreakCount="1">
    <brk id="47" min="1" max="12" man="1"/>
  </rowBreaks>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7">
    <tabColor theme="8" tint="0.59999389629810485"/>
  </sheetPr>
  <dimension ref="A1:L46"/>
  <sheetViews>
    <sheetView workbookViewId="0">
      <selection activeCell="D3" sqref="D3"/>
    </sheetView>
  </sheetViews>
  <sheetFormatPr baseColWidth="10" defaultColWidth="10.85546875" defaultRowHeight="12.75" x14ac:dyDescent="0.2"/>
  <cols>
    <col min="1" max="9" width="13.42578125" style="2" customWidth="1"/>
    <col min="10" max="11" width="13.42578125" style="3" customWidth="1"/>
    <col min="12" max="12" width="1.7109375" style="2" customWidth="1"/>
    <col min="13" max="13" width="10.85546875" style="2"/>
    <col min="14" max="14" width="21.85546875" style="2" bestFit="1" customWidth="1"/>
    <col min="15" max="16384" width="10.85546875" style="2"/>
  </cols>
  <sheetData>
    <row r="1" spans="1:12" s="1" customFormat="1" ht="23.25" customHeight="1" x14ac:dyDescent="0.35">
      <c r="A1" s="39" t="str">
        <f>'4-Wochen Details'!B1</f>
        <v>4-WOCHEN-ÜBERSICHT</v>
      </c>
      <c r="B1" s="36"/>
      <c r="C1" s="67"/>
      <c r="D1" s="62"/>
      <c r="E1" s="63"/>
      <c r="F1" s="64"/>
      <c r="G1" s="65"/>
      <c r="H1" s="66"/>
      <c r="I1" s="409" t="str">
        <f>'1'!X1</f>
        <v>Trainingstagebuch 2024/2025
Kader Langlauf</v>
      </c>
      <c r="J1" s="409"/>
      <c r="K1" s="410"/>
      <c r="L1" s="57"/>
    </row>
    <row r="2" spans="1:12" s="1" customFormat="1" ht="13.7" customHeight="1" x14ac:dyDescent="0.35">
      <c r="A2" s="38"/>
      <c r="B2" s="32"/>
      <c r="C2" s="35"/>
      <c r="D2" s="35"/>
      <c r="E2" s="27"/>
      <c r="F2" s="35"/>
      <c r="G2" s="35"/>
      <c r="H2" s="27"/>
      <c r="I2" s="409"/>
      <c r="J2" s="409"/>
      <c r="K2" s="410"/>
      <c r="L2" s="57"/>
    </row>
    <row r="3" spans="1:12" s="1" customFormat="1" ht="23.25" customHeight="1" x14ac:dyDescent="0.35">
      <c r="A3" s="38" t="str">
        <f>'4-Wochen Details'!B3</f>
        <v>Kalenderwochen</v>
      </c>
      <c r="B3" s="27"/>
      <c r="C3" s="27"/>
      <c r="D3" s="62">
        <f>'4-Wochen Details'!E3</f>
        <v>18</v>
      </c>
      <c r="E3" s="62" t="str">
        <f>'4-Wochen Details'!F3</f>
        <v>bis</v>
      </c>
      <c r="F3" s="62">
        <f>'4-Wochen Details'!G3</f>
        <v>21</v>
      </c>
      <c r="G3" s="27"/>
      <c r="H3" s="27"/>
      <c r="I3" s="45" t="str">
        <f>'1'!X3</f>
        <v>Vorname Name</v>
      </c>
      <c r="J3" s="27"/>
      <c r="K3" s="37"/>
      <c r="L3" s="9"/>
    </row>
    <row r="4" spans="1:12" s="1" customFormat="1" ht="12.2" customHeight="1" x14ac:dyDescent="0.35">
      <c r="A4" s="41"/>
      <c r="B4" s="43"/>
      <c r="C4" s="43"/>
      <c r="D4" s="43"/>
      <c r="E4" s="42"/>
      <c r="F4" s="43"/>
      <c r="G4" s="43"/>
      <c r="H4" s="43"/>
      <c r="I4" s="44"/>
      <c r="J4" s="43"/>
      <c r="K4" s="60"/>
      <c r="L4" s="9"/>
    </row>
    <row r="5" spans="1:12" s="1" customFormat="1" ht="12.2" customHeight="1" x14ac:dyDescent="0.35">
      <c r="A5" s="28"/>
      <c r="B5" s="28"/>
      <c r="C5" s="28"/>
      <c r="D5" s="28"/>
      <c r="E5" s="28"/>
      <c r="F5" s="28"/>
      <c r="G5" s="28"/>
      <c r="H5" s="28"/>
      <c r="I5" s="28"/>
      <c r="J5" s="28"/>
      <c r="K5" s="29"/>
      <c r="L5" s="9"/>
    </row>
    <row r="6" spans="1:12" s="1" customFormat="1" ht="23.25" x14ac:dyDescent="0.35">
      <c r="A6" s="89"/>
      <c r="B6" s="90"/>
      <c r="C6" s="90"/>
      <c r="D6" s="90"/>
      <c r="E6" s="118">
        <f ca="1">'4-Wochen Details'!F6</f>
        <v>45411</v>
      </c>
      <c r="F6" s="95" t="str">
        <f>'4-Wochen Details'!G6</f>
        <v>-</v>
      </c>
      <c r="G6" s="118">
        <f ca="1">'4-Wochen Details'!H6</f>
        <v>45438</v>
      </c>
      <c r="H6" s="90"/>
      <c r="I6" s="90"/>
      <c r="J6" s="90"/>
      <c r="K6" s="91"/>
      <c r="L6" s="9"/>
    </row>
    <row r="7" spans="1:12" s="1" customFormat="1" ht="12.2" customHeight="1" x14ac:dyDescent="0.35">
      <c r="A7" s="28"/>
      <c r="B7" s="28"/>
      <c r="C7" s="28"/>
      <c r="D7" s="28"/>
      <c r="E7" s="28"/>
      <c r="F7" s="28"/>
      <c r="G7" s="28"/>
      <c r="H7" s="28"/>
      <c r="I7" s="28"/>
      <c r="J7" s="28"/>
      <c r="K7" s="28"/>
      <c r="L7" s="9"/>
    </row>
    <row r="8" spans="1:12" x14ac:dyDescent="0.2">
      <c r="A8" s="16"/>
      <c r="B8" s="16"/>
      <c r="C8" s="16"/>
      <c r="D8" s="16"/>
      <c r="E8" s="16"/>
      <c r="F8" s="16"/>
      <c r="G8" s="16"/>
      <c r="H8" s="16"/>
      <c r="I8" s="16"/>
      <c r="J8" s="26"/>
      <c r="K8" s="26"/>
      <c r="L8" s="16"/>
    </row>
    <row r="9" spans="1:12" x14ac:dyDescent="0.2">
      <c r="A9" s="422" t="s">
        <v>73</v>
      </c>
      <c r="B9" s="422"/>
      <c r="C9" s="422"/>
      <c r="D9" s="422"/>
      <c r="E9" s="422"/>
      <c r="F9" s="58"/>
      <c r="G9" s="422" t="s">
        <v>74</v>
      </c>
      <c r="H9" s="422"/>
      <c r="I9" s="422"/>
      <c r="J9" s="422"/>
      <c r="K9" s="422"/>
      <c r="L9" s="16"/>
    </row>
    <row r="10" spans="1:12" x14ac:dyDescent="0.2">
      <c r="A10" s="16"/>
      <c r="B10" s="16"/>
      <c r="C10" s="16"/>
      <c r="D10" s="16"/>
      <c r="E10" s="16"/>
      <c r="F10" s="16"/>
      <c r="G10" s="16"/>
      <c r="H10" s="16"/>
      <c r="I10" s="16"/>
      <c r="J10" s="26"/>
      <c r="K10" s="26"/>
      <c r="L10" s="16"/>
    </row>
    <row r="11" spans="1:12" x14ac:dyDescent="0.2">
      <c r="A11" s="16"/>
      <c r="B11" s="16"/>
      <c r="C11" s="16"/>
      <c r="D11" s="16"/>
      <c r="E11" s="16"/>
      <c r="F11" s="16"/>
      <c r="G11" s="16"/>
      <c r="H11" s="16"/>
      <c r="I11" s="16"/>
      <c r="J11" s="16"/>
      <c r="K11" s="26"/>
      <c r="L11" s="16"/>
    </row>
    <row r="12" spans="1:12" x14ac:dyDescent="0.2">
      <c r="A12" s="16"/>
      <c r="B12" s="16"/>
      <c r="C12" s="16"/>
      <c r="D12" s="16"/>
      <c r="E12" s="16"/>
      <c r="F12" s="16"/>
      <c r="G12" s="16"/>
      <c r="H12" s="16"/>
      <c r="I12" s="16"/>
      <c r="J12" s="16"/>
      <c r="K12" s="26"/>
      <c r="L12" s="16"/>
    </row>
    <row r="13" spans="1:12" x14ac:dyDescent="0.2">
      <c r="A13" s="16"/>
      <c r="B13" s="16"/>
      <c r="C13" s="16"/>
      <c r="D13" s="16"/>
      <c r="E13" s="16"/>
      <c r="F13" s="16"/>
      <c r="G13" s="16"/>
      <c r="H13" s="16" t="str">
        <f>'4-Wochen Details'!C19</f>
        <v>Ski KL</v>
      </c>
      <c r="I13" s="82" t="e">
        <f ca="1">'4-Wochen Details'!L19+'4-Wochen Details'!L20</f>
        <v>#DIV/0!</v>
      </c>
      <c r="J13" s="16"/>
      <c r="K13" s="26"/>
      <c r="L13" s="16"/>
    </row>
    <row r="14" spans="1:12" x14ac:dyDescent="0.2">
      <c r="A14" s="16"/>
      <c r="B14" s="16"/>
      <c r="C14" s="16"/>
      <c r="D14" s="16"/>
      <c r="E14" s="16"/>
      <c r="F14" s="16"/>
      <c r="G14" s="16"/>
      <c r="H14" s="16" t="str">
        <f>'4-Wochen Details'!C21</f>
        <v>Ski SK</v>
      </c>
      <c r="I14" s="82" t="e">
        <f ca="1">'4-Wochen Details'!L21+'4-Wochen Details'!L22</f>
        <v>#DIV/0!</v>
      </c>
      <c r="J14" s="16"/>
      <c r="K14" s="26"/>
      <c r="L14" s="16"/>
    </row>
    <row r="15" spans="1:12" x14ac:dyDescent="0.2">
      <c r="A15" s="16"/>
      <c r="B15" s="16"/>
      <c r="C15" s="16"/>
      <c r="D15" s="16"/>
      <c r="E15" s="16"/>
      <c r="F15" s="16"/>
      <c r="G15" s="16"/>
      <c r="H15" s="16" t="str">
        <f>'4-Wochen Details'!C23</f>
        <v>Rollski KL</v>
      </c>
      <c r="I15" s="82" t="e">
        <f ca="1">'4-Wochen Details'!L23+'4-Wochen Details'!L24</f>
        <v>#DIV/0!</v>
      </c>
      <c r="J15" s="16"/>
      <c r="K15" s="26"/>
      <c r="L15" s="16"/>
    </row>
    <row r="16" spans="1:12" x14ac:dyDescent="0.2">
      <c r="A16" s="16"/>
      <c r="B16" s="16"/>
      <c r="C16" s="16"/>
      <c r="D16" s="16"/>
      <c r="E16" s="16"/>
      <c r="F16" s="16"/>
      <c r="G16" s="16"/>
      <c r="H16" s="16" t="str">
        <f>'4-Wochen Details'!C25</f>
        <v>Rollski SK</v>
      </c>
      <c r="I16" s="82" t="e">
        <f ca="1">'4-Wochen Details'!L25+'4-Wochen Details'!L26</f>
        <v>#DIV/0!</v>
      </c>
      <c r="J16" s="16"/>
      <c r="K16" s="26"/>
      <c r="L16" s="16"/>
    </row>
    <row r="17" spans="1:12" x14ac:dyDescent="0.2">
      <c r="A17" s="16"/>
      <c r="B17" s="16"/>
      <c r="C17" s="16"/>
      <c r="D17" s="16"/>
      <c r="E17" s="16"/>
      <c r="F17" s="16"/>
      <c r="G17" s="16"/>
      <c r="H17" s="16" t="str">
        <f>'4-Wochen Details'!C27</f>
        <v>Imitationen</v>
      </c>
      <c r="I17" s="82" t="e">
        <f ca="1">'4-Wochen Details'!L27</f>
        <v>#DIV/0!</v>
      </c>
      <c r="J17" s="16"/>
      <c r="K17" s="26"/>
      <c r="L17" s="16"/>
    </row>
    <row r="18" spans="1:12" x14ac:dyDescent="0.2">
      <c r="A18" s="16"/>
      <c r="B18" s="16"/>
      <c r="C18" s="16"/>
      <c r="D18" s="16"/>
      <c r="E18" s="16"/>
      <c r="F18" s="16"/>
      <c r="G18" s="16"/>
      <c r="H18" s="16" t="str">
        <f>'4-Wochen Details'!C28</f>
        <v>Fuss</v>
      </c>
      <c r="I18" s="82" t="e">
        <f ca="1">'4-Wochen Details'!L28+'4-Wochen Details'!L29</f>
        <v>#DIV/0!</v>
      </c>
      <c r="J18" s="16"/>
      <c r="K18" s="26"/>
      <c r="L18" s="16"/>
    </row>
    <row r="19" spans="1:12" x14ac:dyDescent="0.2">
      <c r="A19" s="16"/>
      <c r="B19" s="16"/>
      <c r="C19" s="16"/>
      <c r="D19" s="16"/>
      <c r="E19" s="16"/>
      <c r="F19" s="16"/>
      <c r="G19" s="16"/>
      <c r="H19" s="16" t="str">
        <f>'4-Wochen Details'!C30</f>
        <v>Velo</v>
      </c>
      <c r="I19" s="82" t="e">
        <f ca="1">'4-Wochen Details'!L30</f>
        <v>#DIV/0!</v>
      </c>
      <c r="J19" s="16"/>
      <c r="K19" s="26"/>
      <c r="L19" s="16"/>
    </row>
    <row r="20" spans="1:12" x14ac:dyDescent="0.2">
      <c r="A20" s="16"/>
      <c r="B20" s="16"/>
      <c r="C20" s="16"/>
      <c r="D20" s="16"/>
      <c r="E20" s="16"/>
      <c r="F20" s="16"/>
      <c r="G20" s="16"/>
      <c r="H20" s="16"/>
      <c r="I20" s="16"/>
      <c r="J20" s="16"/>
      <c r="K20" s="26"/>
      <c r="L20" s="16"/>
    </row>
    <row r="21" spans="1:12" x14ac:dyDescent="0.2">
      <c r="A21" s="16"/>
      <c r="B21" s="16"/>
      <c r="C21" s="16"/>
      <c r="D21" s="16"/>
      <c r="E21" s="16"/>
      <c r="F21" s="16"/>
      <c r="G21" s="16"/>
      <c r="H21" s="16"/>
      <c r="I21" s="16"/>
      <c r="J21" s="16"/>
      <c r="K21" s="26"/>
      <c r="L21" s="16"/>
    </row>
    <row r="22" spans="1:12" x14ac:dyDescent="0.2">
      <c r="A22" s="16"/>
      <c r="B22" s="16"/>
      <c r="C22" s="16"/>
      <c r="D22" s="16"/>
      <c r="E22" s="16"/>
      <c r="F22" s="16"/>
      <c r="G22" s="16"/>
      <c r="H22" s="16"/>
      <c r="I22" s="16"/>
      <c r="J22" s="16"/>
      <c r="K22" s="26"/>
      <c r="L22" s="16"/>
    </row>
    <row r="23" spans="1:12" x14ac:dyDescent="0.2">
      <c r="A23" s="16"/>
      <c r="B23" s="16"/>
      <c r="C23" s="16"/>
      <c r="D23" s="16"/>
      <c r="E23" s="16"/>
      <c r="F23" s="16"/>
      <c r="G23" s="16"/>
      <c r="H23" s="16"/>
      <c r="I23" s="16"/>
      <c r="J23" s="16"/>
      <c r="K23" s="26"/>
      <c r="L23" s="16"/>
    </row>
    <row r="24" spans="1:12" x14ac:dyDescent="0.2">
      <c r="A24" s="16"/>
      <c r="B24" s="16"/>
      <c r="C24" s="16"/>
      <c r="D24" s="16"/>
      <c r="E24" s="16"/>
      <c r="F24" s="16"/>
      <c r="G24" s="16"/>
      <c r="H24" s="16"/>
      <c r="I24" s="16"/>
      <c r="J24" s="26"/>
      <c r="K24" s="26"/>
      <c r="L24" s="16"/>
    </row>
    <row r="25" spans="1:12" x14ac:dyDescent="0.2">
      <c r="A25" s="16"/>
      <c r="B25" s="16"/>
      <c r="C25" s="16"/>
      <c r="D25" s="16"/>
      <c r="E25" s="16"/>
      <c r="F25" s="16"/>
      <c r="G25" s="16"/>
      <c r="H25" s="16"/>
      <c r="I25" s="16"/>
      <c r="J25" s="26"/>
      <c r="K25" s="26"/>
      <c r="L25" s="16"/>
    </row>
    <row r="26" spans="1:12" x14ac:dyDescent="0.2">
      <c r="A26" s="16"/>
      <c r="B26" s="16"/>
      <c r="C26" s="16"/>
      <c r="D26" s="16"/>
      <c r="E26" s="16"/>
      <c r="F26" s="16"/>
      <c r="G26" s="16"/>
      <c r="H26" s="16"/>
      <c r="I26" s="16"/>
      <c r="J26" s="26"/>
      <c r="K26" s="26"/>
      <c r="L26" s="16"/>
    </row>
    <row r="27" spans="1:12" x14ac:dyDescent="0.2">
      <c r="A27" s="16"/>
      <c r="B27" s="16"/>
      <c r="C27" s="16"/>
      <c r="D27" s="16"/>
      <c r="E27" s="16"/>
      <c r="F27" s="16"/>
      <c r="G27" s="16"/>
      <c r="H27" s="16"/>
      <c r="I27" s="16"/>
      <c r="J27" s="26"/>
      <c r="K27" s="26"/>
      <c r="L27" s="16"/>
    </row>
    <row r="28" spans="1:12" x14ac:dyDescent="0.2">
      <c r="A28" s="422" t="s">
        <v>72</v>
      </c>
      <c r="B28" s="422"/>
      <c r="C28" s="422"/>
      <c r="D28" s="422"/>
      <c r="E28" s="422"/>
      <c r="F28" s="58"/>
      <c r="G28" s="422" t="s">
        <v>79</v>
      </c>
      <c r="H28" s="422"/>
      <c r="I28" s="422"/>
      <c r="J28" s="422"/>
      <c r="K28" s="422"/>
      <c r="L28" s="16"/>
    </row>
    <row r="29" spans="1:12" x14ac:dyDescent="0.2">
      <c r="A29" s="56"/>
      <c r="B29" s="56"/>
      <c r="C29" s="56"/>
      <c r="D29" s="16"/>
      <c r="E29" s="16"/>
      <c r="F29" s="16"/>
      <c r="G29" s="16"/>
      <c r="H29" s="16"/>
      <c r="I29" s="56"/>
      <c r="J29" s="56"/>
      <c r="K29" s="56"/>
      <c r="L29" s="16"/>
    </row>
    <row r="30" spans="1:12" x14ac:dyDescent="0.2">
      <c r="A30" s="16"/>
      <c r="B30" s="16"/>
      <c r="C30" s="16"/>
      <c r="D30" s="16"/>
      <c r="E30" s="16"/>
      <c r="F30" s="16"/>
      <c r="G30" s="16"/>
      <c r="H30" s="16"/>
      <c r="I30" s="16"/>
      <c r="J30" s="26"/>
      <c r="K30" s="26"/>
      <c r="L30" s="16"/>
    </row>
    <row r="31" spans="1:12" x14ac:dyDescent="0.2">
      <c r="A31" s="16"/>
      <c r="B31" s="16"/>
      <c r="C31" s="16"/>
      <c r="D31" s="16"/>
      <c r="E31" s="16"/>
      <c r="F31" s="16"/>
      <c r="G31" s="16"/>
      <c r="H31" s="16"/>
      <c r="I31" s="16"/>
      <c r="J31" s="26"/>
      <c r="K31" s="26"/>
      <c r="L31" s="16"/>
    </row>
    <row r="32" spans="1:12" x14ac:dyDescent="0.2">
      <c r="A32" s="16"/>
      <c r="B32" s="16"/>
      <c r="C32" s="16"/>
      <c r="D32" s="16"/>
      <c r="E32" s="16"/>
      <c r="F32" s="16"/>
      <c r="G32" s="16"/>
      <c r="H32" s="16"/>
      <c r="I32" s="16"/>
      <c r="J32" s="26"/>
      <c r="K32" s="26"/>
      <c r="L32" s="16"/>
    </row>
    <row r="33" spans="1:12" x14ac:dyDescent="0.2">
      <c r="A33" s="16"/>
      <c r="B33" s="16"/>
      <c r="C33" s="16"/>
      <c r="D33" s="16"/>
      <c r="E33" s="16"/>
      <c r="F33" s="16"/>
      <c r="G33" s="16"/>
      <c r="H33" s="81" t="s">
        <v>81</v>
      </c>
      <c r="I33" s="82" t="e">
        <f ca="1">'4-Wochen Details'!M31</f>
        <v>#DIV/0!</v>
      </c>
      <c r="J33" s="26"/>
      <c r="K33" s="26"/>
      <c r="L33" s="16"/>
    </row>
    <row r="34" spans="1:12" x14ac:dyDescent="0.2">
      <c r="A34" s="16"/>
      <c r="B34" s="16"/>
      <c r="C34" s="16"/>
      <c r="D34" s="16"/>
      <c r="E34" s="16"/>
      <c r="F34" s="16"/>
      <c r="G34" s="16"/>
      <c r="H34" s="81" t="s">
        <v>47</v>
      </c>
      <c r="I34" s="82" t="e">
        <f ca="1">'4-Wochen Details'!M38</f>
        <v>#DIV/0!</v>
      </c>
      <c r="J34" s="26"/>
      <c r="K34" s="26"/>
      <c r="L34" s="16"/>
    </row>
    <row r="35" spans="1:12" x14ac:dyDescent="0.2">
      <c r="A35" s="16"/>
      <c r="B35" s="16"/>
      <c r="C35" s="16"/>
      <c r="D35" s="16"/>
      <c r="E35" s="16"/>
      <c r="F35" s="16"/>
      <c r="G35" s="16"/>
      <c r="H35" s="81" t="s">
        <v>77</v>
      </c>
      <c r="I35" s="82" t="e">
        <f ca="1">'4-Wochen Details'!M42</f>
        <v>#DIV/0!</v>
      </c>
      <c r="J35" s="26"/>
      <c r="K35" s="26"/>
      <c r="L35" s="16"/>
    </row>
    <row r="36" spans="1:12" x14ac:dyDescent="0.2">
      <c r="A36" s="16"/>
      <c r="B36" s="16"/>
      <c r="C36" s="16"/>
      <c r="D36" s="16"/>
      <c r="E36" s="16"/>
      <c r="F36" s="16"/>
      <c r="G36" s="16"/>
      <c r="H36" s="16"/>
      <c r="I36" s="16"/>
      <c r="J36" s="26"/>
      <c r="K36" s="26"/>
      <c r="L36" s="16"/>
    </row>
    <row r="37" spans="1:12" x14ac:dyDescent="0.2">
      <c r="A37" s="16"/>
      <c r="B37" s="16"/>
      <c r="C37" s="16"/>
      <c r="D37" s="16"/>
      <c r="E37" s="16"/>
      <c r="F37" s="16"/>
      <c r="G37" s="16"/>
      <c r="H37" s="16"/>
      <c r="I37" s="16"/>
      <c r="J37" s="26"/>
      <c r="K37" s="26"/>
      <c r="L37" s="16"/>
    </row>
    <row r="38" spans="1:12" x14ac:dyDescent="0.2">
      <c r="A38" s="16"/>
      <c r="B38" s="16"/>
      <c r="C38" s="16"/>
      <c r="D38" s="16"/>
      <c r="E38" s="16"/>
      <c r="F38" s="16"/>
      <c r="G38" s="16"/>
      <c r="H38" s="16"/>
      <c r="I38" s="16"/>
      <c r="J38" s="26"/>
      <c r="K38" s="26"/>
      <c r="L38" s="16"/>
    </row>
    <row r="39" spans="1:12" x14ac:dyDescent="0.2">
      <c r="A39" s="16"/>
      <c r="B39" s="16"/>
      <c r="C39" s="16"/>
      <c r="D39" s="16"/>
      <c r="E39" s="16"/>
      <c r="F39" s="16"/>
      <c r="G39" s="16"/>
      <c r="H39" s="16"/>
      <c r="I39" s="16"/>
      <c r="J39" s="26"/>
      <c r="K39" s="26"/>
      <c r="L39" s="16"/>
    </row>
    <row r="40" spans="1:12" x14ac:dyDescent="0.2">
      <c r="A40" s="16"/>
      <c r="B40" s="16"/>
      <c r="C40" s="16"/>
      <c r="D40" s="16"/>
      <c r="E40" s="16"/>
      <c r="F40" s="16"/>
      <c r="G40" s="16"/>
      <c r="H40" s="16"/>
      <c r="I40" s="16"/>
      <c r="J40" s="26"/>
      <c r="K40" s="26"/>
      <c r="L40" s="16"/>
    </row>
    <row r="41" spans="1:12" x14ac:dyDescent="0.2">
      <c r="A41" s="16"/>
      <c r="B41" s="16"/>
      <c r="C41" s="16"/>
      <c r="D41" s="16"/>
      <c r="E41" s="16"/>
      <c r="F41" s="16"/>
      <c r="G41" s="16"/>
      <c r="H41" s="16"/>
      <c r="I41" s="16"/>
      <c r="J41" s="26"/>
      <c r="K41" s="26"/>
      <c r="L41" s="16"/>
    </row>
    <row r="42" spans="1:12" x14ac:dyDescent="0.2">
      <c r="A42" s="16"/>
      <c r="B42" s="16"/>
      <c r="C42" s="16"/>
      <c r="D42" s="16"/>
      <c r="E42" s="16"/>
      <c r="F42" s="16"/>
      <c r="G42" s="16"/>
      <c r="H42" s="16"/>
      <c r="I42" s="16"/>
      <c r="J42" s="26"/>
      <c r="K42" s="26"/>
      <c r="L42" s="16"/>
    </row>
    <row r="43" spans="1:12" x14ac:dyDescent="0.2">
      <c r="A43" s="16"/>
      <c r="B43" s="16"/>
      <c r="C43" s="16"/>
      <c r="D43" s="16"/>
      <c r="E43" s="16"/>
      <c r="F43" s="16"/>
      <c r="G43" s="16"/>
      <c r="H43" s="16"/>
      <c r="I43" s="16"/>
      <c r="J43" s="26"/>
      <c r="K43" s="26"/>
      <c r="L43" s="16"/>
    </row>
    <row r="44" spans="1:12" x14ac:dyDescent="0.2">
      <c r="A44" s="16"/>
      <c r="B44" s="16"/>
      <c r="C44" s="16"/>
      <c r="D44" s="16"/>
      <c r="E44" s="16"/>
      <c r="F44" s="16"/>
      <c r="G44" s="16"/>
      <c r="H44" s="16"/>
      <c r="I44" s="16"/>
      <c r="J44" s="26"/>
      <c r="K44" s="26"/>
      <c r="L44" s="16"/>
    </row>
    <row r="45" spans="1:12" x14ac:dyDescent="0.2">
      <c r="A45" s="16"/>
      <c r="B45" s="16"/>
      <c r="C45" s="16"/>
      <c r="D45" s="16"/>
      <c r="E45" s="16"/>
      <c r="F45" s="16"/>
      <c r="G45" s="16"/>
      <c r="H45" s="16"/>
      <c r="I45" s="16"/>
      <c r="J45" s="26"/>
      <c r="K45" s="26"/>
      <c r="L45" s="16"/>
    </row>
    <row r="46" spans="1:12" x14ac:dyDescent="0.2">
      <c r="A46" s="16"/>
      <c r="B46" s="16"/>
      <c r="C46" s="16"/>
      <c r="D46" s="16"/>
      <c r="E46" s="16"/>
      <c r="F46" s="16"/>
      <c r="G46" s="16"/>
      <c r="H46" s="16"/>
      <c r="I46" s="16"/>
      <c r="J46" s="26"/>
      <c r="K46" s="26"/>
      <c r="L46" s="16"/>
    </row>
  </sheetData>
  <sheetProtection sheet="1" objects="1" scenarios="1" formatCells="0"/>
  <mergeCells count="5">
    <mergeCell ref="A9:E9"/>
    <mergeCell ref="G9:K9"/>
    <mergeCell ref="I1:K2"/>
    <mergeCell ref="A28:E28"/>
    <mergeCell ref="G28:K28"/>
  </mergeCells>
  <printOptions horizontalCentered="1"/>
  <pageMargins left="0.39370078740157483" right="0.39370078740157483" top="0.39370078740157483" bottom="0.39370078740157483" header="0" footer="0"/>
  <pageSetup paperSize="9" scale="89" fitToHeight="2" orientation="landscape" horizontalDpi="4294967293" verticalDpi="300"/>
  <headerFooter alignWithMargins="0">
    <oddFooter>&amp;L&amp;8&amp;F / &amp;A&amp;C&amp;8&amp;P/&amp;N&amp;R&amp;8&amp;D</oddFooter>
  </headerFooter>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7C80"/>
  </sheetPr>
  <dimension ref="A1:BG69"/>
  <sheetViews>
    <sheetView showGridLines="0" zoomScaleNormal="100" workbookViewId="0">
      <pane xSplit="3" ySplit="11" topLeftCell="D12" activePane="bottomRight" state="frozen"/>
      <selection activeCell="D4" sqref="D4"/>
      <selection pane="topRight" activeCell="D4" sqref="D4"/>
      <selection pane="bottomLeft" activeCell="D4" sqref="D4"/>
      <selection pane="bottomRight"/>
    </sheetView>
  </sheetViews>
  <sheetFormatPr baseColWidth="10" defaultColWidth="10.85546875" defaultRowHeight="12.75" outlineLevelRow="1" x14ac:dyDescent="0.2"/>
  <cols>
    <col min="1" max="1" width="4.42578125" customWidth="1"/>
    <col min="2" max="2" width="8.42578125" customWidth="1"/>
    <col min="3" max="3" width="15.140625" customWidth="1"/>
    <col min="4" max="55" width="7.7109375" customWidth="1"/>
    <col min="56" max="56" width="9.7109375" customWidth="1"/>
    <col min="57" max="58" width="9.7109375" style="202" customWidth="1"/>
    <col min="59" max="59" width="4.85546875" customWidth="1"/>
  </cols>
  <sheetData>
    <row r="1" spans="1:59" s="198" customFormat="1" ht="23.25" customHeight="1" x14ac:dyDescent="0.35">
      <c r="A1" s="39" t="s">
        <v>117</v>
      </c>
      <c r="B1" s="106"/>
      <c r="C1" s="106"/>
      <c r="D1" s="106"/>
      <c r="E1" s="106"/>
      <c r="F1" s="106"/>
      <c r="G1" s="106"/>
      <c r="H1" s="106"/>
      <c r="I1" s="106"/>
      <c r="J1" s="106"/>
      <c r="K1" s="106"/>
      <c r="L1" s="106"/>
      <c r="M1" s="106"/>
      <c r="N1" s="106"/>
      <c r="O1" s="106"/>
      <c r="P1" s="106"/>
      <c r="Q1" s="409" t="str">
        <f>AJ1</f>
        <v>Trainingstagebuch 2024/2025
Kader Langlauf</v>
      </c>
      <c r="R1" s="409"/>
      <c r="S1" s="409"/>
      <c r="T1" s="409"/>
      <c r="U1" s="409"/>
      <c r="V1" s="410"/>
      <c r="W1" s="106"/>
      <c r="X1" s="106"/>
      <c r="Y1" s="106"/>
      <c r="Z1" s="106"/>
      <c r="AA1" s="106"/>
      <c r="AB1" s="106"/>
      <c r="AC1" s="106"/>
      <c r="AD1" s="106"/>
      <c r="AE1" s="106"/>
      <c r="AF1" s="106"/>
      <c r="AG1" s="106"/>
      <c r="AH1" s="106"/>
      <c r="AI1" s="106"/>
      <c r="AJ1" s="409" t="str">
        <f>BB1</f>
        <v>Trainingstagebuch 2024/2025
Kader Langlauf</v>
      </c>
      <c r="AK1" s="409"/>
      <c r="AL1" s="409"/>
      <c r="AM1" s="409"/>
      <c r="AN1" s="409"/>
      <c r="AO1" s="410"/>
      <c r="AP1" s="106"/>
      <c r="AQ1" s="106"/>
      <c r="AR1" s="106"/>
      <c r="AS1" s="106"/>
      <c r="AT1" s="106"/>
      <c r="AU1" s="106"/>
      <c r="AV1" s="106"/>
      <c r="AW1" s="106"/>
      <c r="AX1" s="106"/>
      <c r="AY1" s="106"/>
      <c r="AZ1" s="106"/>
      <c r="BA1" s="106"/>
      <c r="BB1" s="409" t="str">
        <f>'1'!X1</f>
        <v>Trainingstagebuch 2024/2025
Kader Langlauf</v>
      </c>
      <c r="BC1" s="409"/>
      <c r="BD1" s="409"/>
      <c r="BE1" s="409"/>
      <c r="BF1" s="410"/>
      <c r="BG1" s="249"/>
    </row>
    <row r="2" spans="1:59" s="198" customFormat="1" ht="13.7" customHeight="1" x14ac:dyDescent="0.35">
      <c r="A2" s="40"/>
      <c r="B2" s="27"/>
      <c r="C2" s="32"/>
      <c r="D2" s="35"/>
      <c r="E2" s="35"/>
      <c r="F2" s="27"/>
      <c r="G2" s="35"/>
      <c r="H2" s="35"/>
      <c r="I2" s="35"/>
      <c r="J2" s="27"/>
      <c r="K2" s="35"/>
      <c r="L2" s="35"/>
      <c r="M2" s="35"/>
      <c r="N2" s="27"/>
      <c r="O2" s="35"/>
      <c r="P2" s="35"/>
      <c r="Q2" s="409"/>
      <c r="R2" s="409"/>
      <c r="S2" s="409"/>
      <c r="T2" s="409"/>
      <c r="U2" s="409"/>
      <c r="V2" s="410"/>
      <c r="W2" s="35"/>
      <c r="X2" s="35"/>
      <c r="Y2" s="35"/>
      <c r="Z2" s="27"/>
      <c r="AA2" s="35"/>
      <c r="AB2" s="35"/>
      <c r="AC2" s="35"/>
      <c r="AD2" s="27"/>
      <c r="AE2" s="35"/>
      <c r="AF2" s="35"/>
      <c r="AG2" s="35"/>
      <c r="AH2" s="27"/>
      <c r="AI2" s="35"/>
      <c r="AJ2" s="409"/>
      <c r="AK2" s="409"/>
      <c r="AL2" s="409"/>
      <c r="AM2" s="409"/>
      <c r="AN2" s="409"/>
      <c r="AO2" s="410"/>
      <c r="AP2" s="35"/>
      <c r="AQ2" s="27"/>
      <c r="AR2" s="35"/>
      <c r="AS2" s="35"/>
      <c r="AT2" s="35"/>
      <c r="AU2" s="35"/>
      <c r="AV2" s="27"/>
      <c r="AW2" s="35"/>
      <c r="AX2" s="35"/>
      <c r="AY2" s="35"/>
      <c r="AZ2" s="27"/>
      <c r="BA2" s="35"/>
      <c r="BB2" s="409"/>
      <c r="BC2" s="409"/>
      <c r="BD2" s="409"/>
      <c r="BE2" s="409"/>
      <c r="BF2" s="410"/>
      <c r="BG2" s="249"/>
    </row>
    <row r="3" spans="1:59" s="198" customFormat="1" ht="23.25" x14ac:dyDescent="0.35">
      <c r="A3" s="39" t="s">
        <v>88</v>
      </c>
      <c r="B3" s="106"/>
      <c r="C3" s="106"/>
      <c r="D3" s="106"/>
      <c r="E3" s="106"/>
      <c r="F3" s="106"/>
      <c r="G3" s="106"/>
      <c r="H3" s="106"/>
      <c r="I3" s="106"/>
      <c r="J3" s="106"/>
      <c r="K3" s="106"/>
      <c r="L3" s="106"/>
      <c r="M3" s="106"/>
      <c r="N3" s="106"/>
      <c r="O3" s="106"/>
      <c r="P3" s="106"/>
      <c r="Q3" s="106" t="str">
        <f>AJ3</f>
        <v>Vorname Name</v>
      </c>
      <c r="R3" s="106"/>
      <c r="S3" s="106"/>
      <c r="T3" s="106"/>
      <c r="U3" s="106"/>
      <c r="V3" s="107"/>
      <c r="W3" s="106"/>
      <c r="X3" s="106"/>
      <c r="Y3" s="106"/>
      <c r="Z3" s="106"/>
      <c r="AA3" s="106"/>
      <c r="AB3" s="106"/>
      <c r="AC3" s="106"/>
      <c r="AD3" s="106"/>
      <c r="AE3" s="106"/>
      <c r="AF3" s="106"/>
      <c r="AG3" s="106"/>
      <c r="AH3" s="106"/>
      <c r="AI3" s="106"/>
      <c r="AJ3" s="106" t="str">
        <f>BB3</f>
        <v>Vorname Name</v>
      </c>
      <c r="AK3" s="106"/>
      <c r="AL3" s="106"/>
      <c r="AM3" s="106"/>
      <c r="AN3" s="106"/>
      <c r="AO3" s="107"/>
      <c r="AP3" s="106"/>
      <c r="AQ3" s="106"/>
      <c r="AR3" s="106"/>
      <c r="AS3" s="106"/>
      <c r="AT3" s="106"/>
      <c r="AU3" s="106"/>
      <c r="AV3" s="106"/>
      <c r="AW3" s="106"/>
      <c r="AX3" s="106"/>
      <c r="AY3" s="106"/>
      <c r="AZ3" s="106"/>
      <c r="BA3" s="106"/>
      <c r="BB3" s="45" t="str">
        <f>'1'!X3</f>
        <v>Vorname Name</v>
      </c>
      <c r="BE3" s="27"/>
      <c r="BF3" s="37"/>
      <c r="BG3" s="28"/>
    </row>
    <row r="4" spans="1:59" s="198" customFormat="1" ht="12.2" customHeight="1" x14ac:dyDescent="0.35">
      <c r="A4" s="41"/>
      <c r="B4" s="42"/>
      <c r="C4" s="43"/>
      <c r="D4" s="43"/>
      <c r="E4" s="43"/>
      <c r="F4" s="42"/>
      <c r="G4" s="43"/>
      <c r="H4" s="43"/>
      <c r="I4" s="43"/>
      <c r="J4" s="42"/>
      <c r="K4" s="43"/>
      <c r="L4" s="43"/>
      <c r="M4" s="43"/>
      <c r="N4" s="42"/>
      <c r="O4" s="43"/>
      <c r="P4" s="43"/>
      <c r="Q4" s="43"/>
      <c r="R4" s="43"/>
      <c r="S4" s="43"/>
      <c r="T4" s="42"/>
      <c r="U4" s="43"/>
      <c r="V4" s="60"/>
      <c r="W4" s="43"/>
      <c r="X4" s="43"/>
      <c r="Y4" s="43"/>
      <c r="Z4" s="42"/>
      <c r="AA4" s="43"/>
      <c r="AB4" s="43"/>
      <c r="AC4" s="43"/>
      <c r="AD4" s="42"/>
      <c r="AE4" s="43"/>
      <c r="AF4" s="43"/>
      <c r="AG4" s="43"/>
      <c r="AH4" s="42"/>
      <c r="AI4" s="43"/>
      <c r="AJ4" s="43"/>
      <c r="AK4" s="43"/>
      <c r="AL4" s="43"/>
      <c r="AM4" s="42"/>
      <c r="AN4" s="43"/>
      <c r="AO4" s="60"/>
      <c r="AP4" s="43"/>
      <c r="AQ4" s="42"/>
      <c r="AR4" s="43"/>
      <c r="AS4" s="43"/>
      <c r="AT4" s="43"/>
      <c r="AU4" s="43"/>
      <c r="AV4" s="42"/>
      <c r="AW4" s="43"/>
      <c r="AX4" s="43"/>
      <c r="AY4" s="43"/>
      <c r="AZ4" s="42"/>
      <c r="BA4" s="43"/>
      <c r="BB4" s="43"/>
      <c r="BC4" s="43"/>
      <c r="BD4" s="44"/>
      <c r="BE4" s="43"/>
      <c r="BF4" s="60"/>
      <c r="BG4" s="28"/>
    </row>
    <row r="5" spans="1:5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9"/>
      <c r="BG5" s="28"/>
    </row>
    <row r="6" spans="1:59" s="193" customFormat="1" ht="12.75" customHeight="1" x14ac:dyDescent="0.2">
      <c r="A6" s="49" t="s">
        <v>89</v>
      </c>
      <c r="B6" s="50"/>
      <c r="C6" s="51"/>
      <c r="D6" s="52">
        <v>1</v>
      </c>
      <c r="E6" s="52">
        <v>2</v>
      </c>
      <c r="F6" s="52">
        <v>3</v>
      </c>
      <c r="G6" s="52">
        <v>4</v>
      </c>
      <c r="H6" s="52">
        <v>5</v>
      </c>
      <c r="I6" s="52">
        <v>6</v>
      </c>
      <c r="J6" s="52">
        <v>7</v>
      </c>
      <c r="K6" s="52">
        <v>8</v>
      </c>
      <c r="L6" s="52">
        <v>9</v>
      </c>
      <c r="M6" s="52">
        <v>10</v>
      </c>
      <c r="N6" s="52">
        <v>11</v>
      </c>
      <c r="O6" s="52">
        <v>12</v>
      </c>
      <c r="P6" s="52">
        <v>13</v>
      </c>
      <c r="Q6" s="52">
        <v>14</v>
      </c>
      <c r="R6" s="52">
        <v>15</v>
      </c>
      <c r="S6" s="52">
        <v>16</v>
      </c>
      <c r="T6" s="52">
        <v>17</v>
      </c>
      <c r="U6" s="52">
        <v>18</v>
      </c>
      <c r="V6" s="52">
        <v>19</v>
      </c>
      <c r="W6" s="52">
        <v>20</v>
      </c>
      <c r="X6" s="52">
        <v>21</v>
      </c>
      <c r="Y6" s="52">
        <v>22</v>
      </c>
      <c r="Z6" s="52">
        <v>23</v>
      </c>
      <c r="AA6" s="52">
        <v>24</v>
      </c>
      <c r="AB6" s="52">
        <v>25</v>
      </c>
      <c r="AC6" s="52">
        <v>26</v>
      </c>
      <c r="AD6" s="52">
        <v>27</v>
      </c>
      <c r="AE6" s="52">
        <v>28</v>
      </c>
      <c r="AF6" s="52">
        <v>29</v>
      </c>
      <c r="AG6" s="52">
        <v>30</v>
      </c>
      <c r="AH6" s="52">
        <v>31</v>
      </c>
      <c r="AI6" s="52">
        <v>32</v>
      </c>
      <c r="AJ6" s="52">
        <v>33</v>
      </c>
      <c r="AK6" s="52">
        <v>34</v>
      </c>
      <c r="AL6" s="52">
        <v>35</v>
      </c>
      <c r="AM6" s="52">
        <v>36</v>
      </c>
      <c r="AN6" s="52">
        <v>37</v>
      </c>
      <c r="AO6" s="52">
        <v>38</v>
      </c>
      <c r="AP6" s="52">
        <v>39</v>
      </c>
      <c r="AQ6" s="52">
        <v>40</v>
      </c>
      <c r="AR6" s="52">
        <v>41</v>
      </c>
      <c r="AS6" s="52">
        <v>42</v>
      </c>
      <c r="AT6" s="52">
        <v>43</v>
      </c>
      <c r="AU6" s="52">
        <v>44</v>
      </c>
      <c r="AV6" s="52">
        <v>45</v>
      </c>
      <c r="AW6" s="52">
        <v>46</v>
      </c>
      <c r="AX6" s="52">
        <v>47</v>
      </c>
      <c r="AY6" s="52">
        <v>48</v>
      </c>
      <c r="AZ6" s="52">
        <v>49</v>
      </c>
      <c r="BA6" s="52">
        <v>50</v>
      </c>
      <c r="BB6" s="52">
        <v>51</v>
      </c>
      <c r="BC6" s="52">
        <v>52</v>
      </c>
      <c r="BD6" s="92"/>
      <c r="BE6" s="92"/>
      <c r="BF6" s="93"/>
      <c r="BG6" s="86"/>
    </row>
    <row r="7" spans="1:59" s="193" customFormat="1" ht="12.2" customHeight="1" x14ac:dyDescent="0.2">
      <c r="A7" s="87"/>
      <c r="B7" s="86"/>
      <c r="C7" s="86"/>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6"/>
      <c r="BE7" s="86"/>
      <c r="BF7" s="86"/>
      <c r="BG7" s="88"/>
    </row>
    <row r="8" spans="1:59" s="193" customFormat="1" ht="12.75" customHeight="1" x14ac:dyDescent="0.2">
      <c r="A8" s="49" t="s">
        <v>63</v>
      </c>
      <c r="B8" s="50"/>
      <c r="C8" s="51"/>
      <c r="D8" s="178">
        <f ca="1">INDIRECT(COLUMN(A1)&amp;"!$C$1")</f>
        <v>18</v>
      </c>
      <c r="E8" s="52">
        <f t="shared" ref="E8:T8" ca="1" si="0">INDIRECT(COLUMN(B1)&amp;"!$C$1")</f>
        <v>19</v>
      </c>
      <c r="F8" s="52">
        <f t="shared" ca="1" si="0"/>
        <v>20</v>
      </c>
      <c r="G8" s="52">
        <f t="shared" ca="1" si="0"/>
        <v>21</v>
      </c>
      <c r="H8" s="52">
        <f t="shared" ca="1" si="0"/>
        <v>22</v>
      </c>
      <c r="I8" s="52">
        <f t="shared" ca="1" si="0"/>
        <v>23</v>
      </c>
      <c r="J8" s="52">
        <f t="shared" ca="1" si="0"/>
        <v>24</v>
      </c>
      <c r="K8" s="52">
        <f t="shared" ca="1" si="0"/>
        <v>25</v>
      </c>
      <c r="L8" s="52">
        <f t="shared" ca="1" si="0"/>
        <v>26</v>
      </c>
      <c r="M8" s="52">
        <f t="shared" ca="1" si="0"/>
        <v>27</v>
      </c>
      <c r="N8" s="52">
        <f t="shared" ca="1" si="0"/>
        <v>28</v>
      </c>
      <c r="O8" s="52">
        <f t="shared" ca="1" si="0"/>
        <v>29</v>
      </c>
      <c r="P8" s="52">
        <f t="shared" ca="1" si="0"/>
        <v>30</v>
      </c>
      <c r="Q8" s="52">
        <f t="shared" ca="1" si="0"/>
        <v>31</v>
      </c>
      <c r="R8" s="52">
        <f t="shared" ca="1" si="0"/>
        <v>32</v>
      </c>
      <c r="S8" s="52">
        <f t="shared" ca="1" si="0"/>
        <v>33</v>
      </c>
      <c r="T8" s="52">
        <f t="shared" ca="1" si="0"/>
        <v>34</v>
      </c>
      <c r="U8" s="52">
        <f ca="1">INDIRECT(COLUMN(R1)&amp;"!$C$1")</f>
        <v>35</v>
      </c>
      <c r="V8" s="52">
        <f ca="1">INDIRECT(COLUMN(S1)&amp;"!$C$1")</f>
        <v>36</v>
      </c>
      <c r="W8" s="52">
        <f t="shared" ref="W8:AL8" ca="1" si="1">INDIRECT(COLUMN(T1)&amp;"!$C$1")</f>
        <v>37</v>
      </c>
      <c r="X8" s="52">
        <f t="shared" ca="1" si="1"/>
        <v>38</v>
      </c>
      <c r="Y8" s="52">
        <f t="shared" ca="1" si="1"/>
        <v>39</v>
      </c>
      <c r="Z8" s="52">
        <f t="shared" ca="1" si="1"/>
        <v>40</v>
      </c>
      <c r="AA8" s="52">
        <f t="shared" ca="1" si="1"/>
        <v>41</v>
      </c>
      <c r="AB8" s="52">
        <f t="shared" ca="1" si="1"/>
        <v>42</v>
      </c>
      <c r="AC8" s="52">
        <f t="shared" ca="1" si="1"/>
        <v>43</v>
      </c>
      <c r="AD8" s="52">
        <f t="shared" ca="1" si="1"/>
        <v>44</v>
      </c>
      <c r="AE8" s="52">
        <f t="shared" ca="1" si="1"/>
        <v>45</v>
      </c>
      <c r="AF8" s="52">
        <f t="shared" ca="1" si="1"/>
        <v>46</v>
      </c>
      <c r="AG8" s="52">
        <f t="shared" ca="1" si="1"/>
        <v>47</v>
      </c>
      <c r="AH8" s="52">
        <f t="shared" ca="1" si="1"/>
        <v>48</v>
      </c>
      <c r="AI8" s="52">
        <f t="shared" ca="1" si="1"/>
        <v>49</v>
      </c>
      <c r="AJ8" s="52">
        <f t="shared" ca="1" si="1"/>
        <v>50</v>
      </c>
      <c r="AK8" s="52">
        <f t="shared" ca="1" si="1"/>
        <v>51</v>
      </c>
      <c r="AL8" s="52">
        <f t="shared" ca="1" si="1"/>
        <v>52</v>
      </c>
      <c r="AM8" s="52">
        <f ca="1">INDIRECT(COLUMN(AJ1)&amp;"!$C$1")</f>
        <v>1</v>
      </c>
      <c r="AN8" s="52">
        <f ca="1">INDIRECT(COLUMN(AK1)&amp;"!$C$1")</f>
        <v>2</v>
      </c>
      <c r="AO8" s="52">
        <f t="shared" ref="AO8:BC8" ca="1" si="2">INDIRECT(COLUMN(AL1)&amp;"!$C$1")</f>
        <v>3</v>
      </c>
      <c r="AP8" s="52">
        <f t="shared" ca="1" si="2"/>
        <v>4</v>
      </c>
      <c r="AQ8" s="52">
        <f t="shared" ca="1" si="2"/>
        <v>5</v>
      </c>
      <c r="AR8" s="52">
        <f t="shared" ca="1" si="2"/>
        <v>6</v>
      </c>
      <c r="AS8" s="52">
        <f t="shared" ca="1" si="2"/>
        <v>7</v>
      </c>
      <c r="AT8" s="52">
        <f t="shared" ca="1" si="2"/>
        <v>8</v>
      </c>
      <c r="AU8" s="52">
        <f t="shared" ca="1" si="2"/>
        <v>9</v>
      </c>
      <c r="AV8" s="52">
        <f t="shared" ca="1" si="2"/>
        <v>10</v>
      </c>
      <c r="AW8" s="52">
        <f t="shared" ca="1" si="2"/>
        <v>11</v>
      </c>
      <c r="AX8" s="52">
        <f t="shared" ca="1" si="2"/>
        <v>12</v>
      </c>
      <c r="AY8" s="52">
        <f t="shared" ca="1" si="2"/>
        <v>13</v>
      </c>
      <c r="AZ8" s="52">
        <f t="shared" ca="1" si="2"/>
        <v>14</v>
      </c>
      <c r="BA8" s="52">
        <f t="shared" ca="1" si="2"/>
        <v>15</v>
      </c>
      <c r="BB8" s="52">
        <f t="shared" ca="1" si="2"/>
        <v>16</v>
      </c>
      <c r="BC8" s="52">
        <f t="shared" ca="1" si="2"/>
        <v>17</v>
      </c>
      <c r="BD8" s="414" t="s">
        <v>69</v>
      </c>
      <c r="BE8" s="414" t="s">
        <v>68</v>
      </c>
      <c r="BF8" s="414" t="s">
        <v>90</v>
      </c>
      <c r="BG8" s="86"/>
    </row>
    <row r="9" spans="1:59" s="193" customFormat="1" ht="12.75" hidden="1" customHeight="1" outlineLevel="1" x14ac:dyDescent="0.2">
      <c r="A9" s="49" t="str">
        <f>A6</f>
        <v>Trainingswoche (Excel-Lasche)</v>
      </c>
      <c r="B9" s="50"/>
      <c r="C9" s="51"/>
      <c r="D9" s="97">
        <f t="shared" ref="D9:BC9" si="3">D6</f>
        <v>1</v>
      </c>
      <c r="E9" s="97">
        <f t="shared" si="3"/>
        <v>2</v>
      </c>
      <c r="F9" s="97">
        <f t="shared" si="3"/>
        <v>3</v>
      </c>
      <c r="G9" s="97">
        <f t="shared" si="3"/>
        <v>4</v>
      </c>
      <c r="H9" s="97">
        <f t="shared" si="3"/>
        <v>5</v>
      </c>
      <c r="I9" s="97">
        <f t="shared" si="3"/>
        <v>6</v>
      </c>
      <c r="J9" s="97">
        <f t="shared" si="3"/>
        <v>7</v>
      </c>
      <c r="K9" s="97">
        <f t="shared" si="3"/>
        <v>8</v>
      </c>
      <c r="L9" s="97">
        <f t="shared" si="3"/>
        <v>9</v>
      </c>
      <c r="M9" s="97">
        <f t="shared" si="3"/>
        <v>10</v>
      </c>
      <c r="N9" s="97">
        <f t="shared" si="3"/>
        <v>11</v>
      </c>
      <c r="O9" s="97">
        <f t="shared" si="3"/>
        <v>12</v>
      </c>
      <c r="P9" s="97">
        <f t="shared" si="3"/>
        <v>13</v>
      </c>
      <c r="Q9" s="97">
        <f t="shared" si="3"/>
        <v>14</v>
      </c>
      <c r="R9" s="97">
        <f t="shared" si="3"/>
        <v>15</v>
      </c>
      <c r="S9" s="97">
        <f t="shared" si="3"/>
        <v>16</v>
      </c>
      <c r="T9" s="97">
        <f t="shared" si="3"/>
        <v>17</v>
      </c>
      <c r="U9" s="97">
        <f t="shared" si="3"/>
        <v>18</v>
      </c>
      <c r="V9" s="97">
        <f t="shared" si="3"/>
        <v>19</v>
      </c>
      <c r="W9" s="97">
        <f t="shared" si="3"/>
        <v>20</v>
      </c>
      <c r="X9" s="97">
        <f t="shared" si="3"/>
        <v>21</v>
      </c>
      <c r="Y9" s="97">
        <f t="shared" si="3"/>
        <v>22</v>
      </c>
      <c r="Z9" s="97">
        <f t="shared" si="3"/>
        <v>23</v>
      </c>
      <c r="AA9" s="97">
        <f t="shared" si="3"/>
        <v>24</v>
      </c>
      <c r="AB9" s="97">
        <f t="shared" si="3"/>
        <v>25</v>
      </c>
      <c r="AC9" s="97">
        <f t="shared" si="3"/>
        <v>26</v>
      </c>
      <c r="AD9" s="97">
        <f t="shared" si="3"/>
        <v>27</v>
      </c>
      <c r="AE9" s="97">
        <f t="shared" si="3"/>
        <v>28</v>
      </c>
      <c r="AF9" s="97">
        <f t="shared" si="3"/>
        <v>29</v>
      </c>
      <c r="AG9" s="97">
        <f t="shared" si="3"/>
        <v>30</v>
      </c>
      <c r="AH9" s="97">
        <f t="shared" si="3"/>
        <v>31</v>
      </c>
      <c r="AI9" s="97">
        <f t="shared" si="3"/>
        <v>32</v>
      </c>
      <c r="AJ9" s="97">
        <f t="shared" si="3"/>
        <v>33</v>
      </c>
      <c r="AK9" s="97">
        <f t="shared" si="3"/>
        <v>34</v>
      </c>
      <c r="AL9" s="97">
        <f t="shared" si="3"/>
        <v>35</v>
      </c>
      <c r="AM9" s="97">
        <f t="shared" si="3"/>
        <v>36</v>
      </c>
      <c r="AN9" s="97">
        <f t="shared" si="3"/>
        <v>37</v>
      </c>
      <c r="AO9" s="97">
        <f t="shared" si="3"/>
        <v>38</v>
      </c>
      <c r="AP9" s="97">
        <f t="shared" si="3"/>
        <v>39</v>
      </c>
      <c r="AQ9" s="97">
        <f t="shared" si="3"/>
        <v>40</v>
      </c>
      <c r="AR9" s="97">
        <f t="shared" si="3"/>
        <v>41</v>
      </c>
      <c r="AS9" s="97">
        <f t="shared" si="3"/>
        <v>42</v>
      </c>
      <c r="AT9" s="97">
        <f t="shared" si="3"/>
        <v>43</v>
      </c>
      <c r="AU9" s="97">
        <f t="shared" si="3"/>
        <v>44</v>
      </c>
      <c r="AV9" s="97">
        <f t="shared" si="3"/>
        <v>45</v>
      </c>
      <c r="AW9" s="97">
        <f t="shared" si="3"/>
        <v>46</v>
      </c>
      <c r="AX9" s="97">
        <f t="shared" si="3"/>
        <v>47</v>
      </c>
      <c r="AY9" s="97">
        <f t="shared" si="3"/>
        <v>48</v>
      </c>
      <c r="AZ9" s="97">
        <f t="shared" si="3"/>
        <v>49</v>
      </c>
      <c r="BA9" s="97">
        <f t="shared" si="3"/>
        <v>50</v>
      </c>
      <c r="BB9" s="97">
        <f t="shared" si="3"/>
        <v>51</v>
      </c>
      <c r="BC9" s="97">
        <f t="shared" si="3"/>
        <v>52</v>
      </c>
      <c r="BD9" s="415"/>
      <c r="BE9" s="415"/>
      <c r="BF9" s="415"/>
      <c r="BG9" s="86"/>
    </row>
    <row r="10" spans="1:59" s="247" customFormat="1" ht="12.75" customHeight="1" collapsed="1" x14ac:dyDescent="0.2">
      <c r="A10" s="167" t="s">
        <v>17</v>
      </c>
      <c r="B10" s="168"/>
      <c r="C10" s="169"/>
      <c r="D10" s="170">
        <f ca="1">INDIRECT(COLUMN(A2)&amp;"!$D$1")</f>
        <v>45411</v>
      </c>
      <c r="E10" s="170">
        <f ca="1">INDIRECT(COLUMN(B2)&amp;"!$D$1")</f>
        <v>45418</v>
      </c>
      <c r="F10" s="170">
        <f t="shared" ref="F10:BC10" ca="1" si="4">INDIRECT(COLUMN(C2)&amp;"!$D$1")</f>
        <v>45425</v>
      </c>
      <c r="G10" s="170">
        <f t="shared" ca="1" si="4"/>
        <v>45432</v>
      </c>
      <c r="H10" s="170">
        <f t="shared" ca="1" si="4"/>
        <v>45439</v>
      </c>
      <c r="I10" s="170">
        <f t="shared" ca="1" si="4"/>
        <v>45446</v>
      </c>
      <c r="J10" s="170">
        <f t="shared" ca="1" si="4"/>
        <v>45453</v>
      </c>
      <c r="K10" s="170">
        <f t="shared" ca="1" si="4"/>
        <v>45460</v>
      </c>
      <c r="L10" s="170">
        <f t="shared" ca="1" si="4"/>
        <v>45467</v>
      </c>
      <c r="M10" s="170">
        <f t="shared" ca="1" si="4"/>
        <v>45474</v>
      </c>
      <c r="N10" s="170">
        <f t="shared" ca="1" si="4"/>
        <v>45481</v>
      </c>
      <c r="O10" s="170">
        <f t="shared" ca="1" si="4"/>
        <v>45488</v>
      </c>
      <c r="P10" s="170">
        <f t="shared" ca="1" si="4"/>
        <v>45495</v>
      </c>
      <c r="Q10" s="170">
        <f t="shared" ca="1" si="4"/>
        <v>45502</v>
      </c>
      <c r="R10" s="170">
        <f t="shared" ca="1" si="4"/>
        <v>45509</v>
      </c>
      <c r="S10" s="170">
        <f t="shared" ca="1" si="4"/>
        <v>45516</v>
      </c>
      <c r="T10" s="170">
        <f t="shared" ca="1" si="4"/>
        <v>45523</v>
      </c>
      <c r="U10" s="170">
        <f t="shared" ca="1" si="4"/>
        <v>45530</v>
      </c>
      <c r="V10" s="170">
        <f t="shared" ca="1" si="4"/>
        <v>45537</v>
      </c>
      <c r="W10" s="170">
        <f t="shared" ca="1" si="4"/>
        <v>45544</v>
      </c>
      <c r="X10" s="170">
        <f t="shared" ca="1" si="4"/>
        <v>45551</v>
      </c>
      <c r="Y10" s="170">
        <f t="shared" ca="1" si="4"/>
        <v>45558</v>
      </c>
      <c r="Z10" s="170">
        <f t="shared" ca="1" si="4"/>
        <v>45565</v>
      </c>
      <c r="AA10" s="170">
        <f t="shared" ca="1" si="4"/>
        <v>45572</v>
      </c>
      <c r="AB10" s="170">
        <f t="shared" ca="1" si="4"/>
        <v>45579</v>
      </c>
      <c r="AC10" s="170">
        <f t="shared" ca="1" si="4"/>
        <v>45586</v>
      </c>
      <c r="AD10" s="170">
        <f t="shared" ca="1" si="4"/>
        <v>45593</v>
      </c>
      <c r="AE10" s="170">
        <f t="shared" ca="1" si="4"/>
        <v>45600</v>
      </c>
      <c r="AF10" s="170">
        <f t="shared" ca="1" si="4"/>
        <v>45607</v>
      </c>
      <c r="AG10" s="170">
        <f t="shared" ca="1" si="4"/>
        <v>45614</v>
      </c>
      <c r="AH10" s="170">
        <f t="shared" ca="1" si="4"/>
        <v>45621</v>
      </c>
      <c r="AI10" s="170">
        <f t="shared" ca="1" si="4"/>
        <v>45628</v>
      </c>
      <c r="AJ10" s="170">
        <f t="shared" ca="1" si="4"/>
        <v>45635</v>
      </c>
      <c r="AK10" s="170">
        <f t="shared" ca="1" si="4"/>
        <v>45642</v>
      </c>
      <c r="AL10" s="170">
        <f t="shared" ca="1" si="4"/>
        <v>45649</v>
      </c>
      <c r="AM10" s="170">
        <f t="shared" ca="1" si="4"/>
        <v>45656</v>
      </c>
      <c r="AN10" s="170">
        <f t="shared" ca="1" si="4"/>
        <v>45663</v>
      </c>
      <c r="AO10" s="170">
        <f t="shared" ca="1" si="4"/>
        <v>45670</v>
      </c>
      <c r="AP10" s="170">
        <f t="shared" ca="1" si="4"/>
        <v>45677</v>
      </c>
      <c r="AQ10" s="170">
        <f t="shared" ca="1" si="4"/>
        <v>45684</v>
      </c>
      <c r="AR10" s="170">
        <f t="shared" ca="1" si="4"/>
        <v>45691</v>
      </c>
      <c r="AS10" s="170">
        <f t="shared" ca="1" si="4"/>
        <v>45698</v>
      </c>
      <c r="AT10" s="170">
        <f t="shared" ca="1" si="4"/>
        <v>45705</v>
      </c>
      <c r="AU10" s="170">
        <f t="shared" ca="1" si="4"/>
        <v>45712</v>
      </c>
      <c r="AV10" s="170">
        <f t="shared" ca="1" si="4"/>
        <v>45719</v>
      </c>
      <c r="AW10" s="170">
        <f t="shared" ca="1" si="4"/>
        <v>45726</v>
      </c>
      <c r="AX10" s="170">
        <f t="shared" ca="1" si="4"/>
        <v>45733</v>
      </c>
      <c r="AY10" s="170">
        <f t="shared" ca="1" si="4"/>
        <v>45740</v>
      </c>
      <c r="AZ10" s="170">
        <f t="shared" ca="1" si="4"/>
        <v>45747</v>
      </c>
      <c r="BA10" s="170">
        <f t="shared" ca="1" si="4"/>
        <v>45754</v>
      </c>
      <c r="BB10" s="170">
        <f t="shared" ca="1" si="4"/>
        <v>45761</v>
      </c>
      <c r="BC10" s="170">
        <f t="shared" ca="1" si="4"/>
        <v>45768</v>
      </c>
      <c r="BD10" s="416"/>
      <c r="BE10" s="415"/>
      <c r="BF10" s="415"/>
      <c r="BG10" s="251"/>
    </row>
    <row r="11" spans="1:59" s="247" customFormat="1" ht="12.75" customHeight="1" x14ac:dyDescent="0.2">
      <c r="A11" s="167" t="s">
        <v>18</v>
      </c>
      <c r="B11" s="168"/>
      <c r="C11" s="169"/>
      <c r="D11" s="170">
        <f ca="1">INDIRECT(COLUMN(A3)&amp;"!$h$1")</f>
        <v>45417</v>
      </c>
      <c r="E11" s="170">
        <f ca="1">INDIRECT(COLUMN(B3)&amp;"!$h$1")</f>
        <v>45424</v>
      </c>
      <c r="F11" s="170">
        <f t="shared" ref="F11:BC11" ca="1" si="5">INDIRECT(COLUMN(C3)&amp;"!$h$1")</f>
        <v>45431</v>
      </c>
      <c r="G11" s="170">
        <f t="shared" ca="1" si="5"/>
        <v>45438</v>
      </c>
      <c r="H11" s="170">
        <f t="shared" ca="1" si="5"/>
        <v>45445</v>
      </c>
      <c r="I11" s="170">
        <f t="shared" ca="1" si="5"/>
        <v>45452</v>
      </c>
      <c r="J11" s="170">
        <f t="shared" ca="1" si="5"/>
        <v>45459</v>
      </c>
      <c r="K11" s="170">
        <f t="shared" ca="1" si="5"/>
        <v>45466</v>
      </c>
      <c r="L11" s="170">
        <f t="shared" ca="1" si="5"/>
        <v>45473</v>
      </c>
      <c r="M11" s="170">
        <f t="shared" ca="1" si="5"/>
        <v>45480</v>
      </c>
      <c r="N11" s="170">
        <f t="shared" ca="1" si="5"/>
        <v>45487</v>
      </c>
      <c r="O11" s="170">
        <f t="shared" ca="1" si="5"/>
        <v>45494</v>
      </c>
      <c r="P11" s="170">
        <f t="shared" ca="1" si="5"/>
        <v>45501</v>
      </c>
      <c r="Q11" s="170">
        <f t="shared" ca="1" si="5"/>
        <v>45508</v>
      </c>
      <c r="R11" s="170">
        <f t="shared" ca="1" si="5"/>
        <v>45515</v>
      </c>
      <c r="S11" s="170">
        <f t="shared" ca="1" si="5"/>
        <v>45522</v>
      </c>
      <c r="T11" s="170">
        <f t="shared" ca="1" si="5"/>
        <v>45529</v>
      </c>
      <c r="U11" s="170">
        <f t="shared" ca="1" si="5"/>
        <v>45536</v>
      </c>
      <c r="V11" s="170">
        <f t="shared" ca="1" si="5"/>
        <v>45543</v>
      </c>
      <c r="W11" s="170">
        <f t="shared" ca="1" si="5"/>
        <v>45550</v>
      </c>
      <c r="X11" s="170">
        <f t="shared" ca="1" si="5"/>
        <v>45557</v>
      </c>
      <c r="Y11" s="170">
        <f t="shared" ca="1" si="5"/>
        <v>45564</v>
      </c>
      <c r="Z11" s="170">
        <f t="shared" ca="1" si="5"/>
        <v>45571</v>
      </c>
      <c r="AA11" s="170">
        <f t="shared" ca="1" si="5"/>
        <v>45578</v>
      </c>
      <c r="AB11" s="170">
        <f t="shared" ca="1" si="5"/>
        <v>45585</v>
      </c>
      <c r="AC11" s="170">
        <f t="shared" ca="1" si="5"/>
        <v>45592</v>
      </c>
      <c r="AD11" s="170">
        <f t="shared" ca="1" si="5"/>
        <v>45599</v>
      </c>
      <c r="AE11" s="170">
        <f t="shared" ca="1" si="5"/>
        <v>45606</v>
      </c>
      <c r="AF11" s="170">
        <f t="shared" ca="1" si="5"/>
        <v>45613</v>
      </c>
      <c r="AG11" s="170">
        <f t="shared" ca="1" si="5"/>
        <v>45620</v>
      </c>
      <c r="AH11" s="170">
        <f t="shared" ca="1" si="5"/>
        <v>45627</v>
      </c>
      <c r="AI11" s="170">
        <f t="shared" ca="1" si="5"/>
        <v>45634</v>
      </c>
      <c r="AJ11" s="170">
        <f t="shared" ca="1" si="5"/>
        <v>45641</v>
      </c>
      <c r="AK11" s="170">
        <f t="shared" ca="1" si="5"/>
        <v>45648</v>
      </c>
      <c r="AL11" s="170">
        <f t="shared" ca="1" si="5"/>
        <v>45655</v>
      </c>
      <c r="AM11" s="170">
        <f t="shared" ca="1" si="5"/>
        <v>45662</v>
      </c>
      <c r="AN11" s="170">
        <f t="shared" ca="1" si="5"/>
        <v>45669</v>
      </c>
      <c r="AO11" s="170">
        <f t="shared" ca="1" si="5"/>
        <v>45676</v>
      </c>
      <c r="AP11" s="170">
        <f t="shared" ca="1" si="5"/>
        <v>45683</v>
      </c>
      <c r="AQ11" s="170">
        <f t="shared" ca="1" si="5"/>
        <v>45690</v>
      </c>
      <c r="AR11" s="170">
        <f t="shared" ca="1" si="5"/>
        <v>45697</v>
      </c>
      <c r="AS11" s="170">
        <f t="shared" ca="1" si="5"/>
        <v>45704</v>
      </c>
      <c r="AT11" s="170">
        <f t="shared" ca="1" si="5"/>
        <v>45711</v>
      </c>
      <c r="AU11" s="170">
        <f t="shared" ca="1" si="5"/>
        <v>45718</v>
      </c>
      <c r="AV11" s="170">
        <f t="shared" ca="1" si="5"/>
        <v>45725</v>
      </c>
      <c r="AW11" s="170">
        <f t="shared" ca="1" si="5"/>
        <v>45732</v>
      </c>
      <c r="AX11" s="170">
        <f t="shared" ca="1" si="5"/>
        <v>45739</v>
      </c>
      <c r="AY11" s="170">
        <f t="shared" ca="1" si="5"/>
        <v>45746</v>
      </c>
      <c r="AZ11" s="170">
        <f t="shared" ca="1" si="5"/>
        <v>45753</v>
      </c>
      <c r="BA11" s="170">
        <f t="shared" ca="1" si="5"/>
        <v>45760</v>
      </c>
      <c r="BB11" s="170">
        <f t="shared" ca="1" si="5"/>
        <v>45767</v>
      </c>
      <c r="BC11" s="170">
        <f t="shared" ca="1" si="5"/>
        <v>45774</v>
      </c>
      <c r="BD11" s="417"/>
      <c r="BE11" s="418"/>
      <c r="BF11" s="418"/>
      <c r="BG11" s="251"/>
    </row>
    <row r="12" spans="1:59" x14ac:dyDescent="0.2">
      <c r="A12" s="361" t="s">
        <v>9</v>
      </c>
      <c r="B12" s="362" t="s">
        <v>22</v>
      </c>
      <c r="C12" s="363"/>
      <c r="D12" s="196">
        <v>0</v>
      </c>
      <c r="E12" s="196">
        <v>0</v>
      </c>
      <c r="F12" s="196">
        <v>0</v>
      </c>
      <c r="G12" s="196">
        <v>0</v>
      </c>
      <c r="H12" s="196">
        <v>0</v>
      </c>
      <c r="I12" s="196">
        <v>0</v>
      </c>
      <c r="J12" s="196">
        <v>0</v>
      </c>
      <c r="K12" s="196">
        <v>0</v>
      </c>
      <c r="L12" s="196">
        <v>0</v>
      </c>
      <c r="M12" s="196">
        <v>0</v>
      </c>
      <c r="N12" s="196">
        <v>0</v>
      </c>
      <c r="O12" s="196">
        <v>0</v>
      </c>
      <c r="P12" s="196">
        <v>0</v>
      </c>
      <c r="Q12" s="196">
        <v>0</v>
      </c>
      <c r="R12" s="196">
        <v>0</v>
      </c>
      <c r="S12" s="196">
        <v>0</v>
      </c>
      <c r="T12" s="196">
        <v>0</v>
      </c>
      <c r="U12" s="196">
        <v>0</v>
      </c>
      <c r="V12" s="196">
        <v>0</v>
      </c>
      <c r="W12" s="196">
        <v>0</v>
      </c>
      <c r="X12" s="196">
        <v>0</v>
      </c>
      <c r="Y12" s="196">
        <v>0</v>
      </c>
      <c r="Z12" s="196">
        <v>0</v>
      </c>
      <c r="AA12" s="196">
        <v>0</v>
      </c>
      <c r="AB12" s="196">
        <v>0</v>
      </c>
      <c r="AC12" s="196">
        <v>0</v>
      </c>
      <c r="AD12" s="196">
        <v>0</v>
      </c>
      <c r="AE12" s="196">
        <v>0</v>
      </c>
      <c r="AF12" s="196">
        <v>0</v>
      </c>
      <c r="AG12" s="196">
        <v>0</v>
      </c>
      <c r="AH12" s="196">
        <v>0</v>
      </c>
      <c r="AI12" s="196">
        <v>0</v>
      </c>
      <c r="AJ12" s="196">
        <v>0</v>
      </c>
      <c r="AK12" s="196">
        <v>0</v>
      </c>
      <c r="AL12" s="196">
        <v>0</v>
      </c>
      <c r="AM12" s="196">
        <v>0</v>
      </c>
      <c r="AN12" s="196">
        <v>0</v>
      </c>
      <c r="AO12" s="196">
        <v>0</v>
      </c>
      <c r="AP12" s="196">
        <v>0</v>
      </c>
      <c r="AQ12" s="196">
        <v>0</v>
      </c>
      <c r="AR12" s="196">
        <v>0</v>
      </c>
      <c r="AS12" s="196">
        <v>0</v>
      </c>
      <c r="AT12" s="196">
        <v>0</v>
      </c>
      <c r="AU12" s="196">
        <v>0</v>
      </c>
      <c r="AV12" s="196">
        <v>0</v>
      </c>
      <c r="AW12" s="196">
        <v>0</v>
      </c>
      <c r="AX12" s="196">
        <v>0</v>
      </c>
      <c r="AY12" s="196">
        <v>0</v>
      </c>
      <c r="AZ12" s="196">
        <v>0</v>
      </c>
      <c r="BA12" s="196">
        <v>0</v>
      </c>
      <c r="BB12" s="196">
        <v>0</v>
      </c>
      <c r="BC12" s="196">
        <v>0</v>
      </c>
      <c r="BD12" s="18">
        <f t="shared" ref="BD12:BD42" si="6">SUM(D12:BC12)</f>
        <v>0</v>
      </c>
      <c r="BE12" s="156" t="e">
        <f>BD12/$BD$19</f>
        <v>#DIV/0!</v>
      </c>
      <c r="BF12" s="156" t="e">
        <f>BD12/$BD$44</f>
        <v>#DIV/0!</v>
      </c>
      <c r="BG12" s="13"/>
    </row>
    <row r="13" spans="1:59" x14ac:dyDescent="0.2">
      <c r="A13" s="361"/>
      <c r="B13" s="362" t="s">
        <v>23</v>
      </c>
      <c r="C13" s="363"/>
      <c r="D13" s="196">
        <v>0</v>
      </c>
      <c r="E13" s="196">
        <v>0</v>
      </c>
      <c r="F13" s="196">
        <v>0</v>
      </c>
      <c r="G13" s="196">
        <v>0</v>
      </c>
      <c r="H13" s="196">
        <v>0</v>
      </c>
      <c r="I13" s="196">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c r="AG13" s="196">
        <v>0</v>
      </c>
      <c r="AH13" s="196">
        <v>0</v>
      </c>
      <c r="AI13" s="196">
        <v>0</v>
      </c>
      <c r="AJ13" s="196">
        <v>0</v>
      </c>
      <c r="AK13" s="196">
        <v>0</v>
      </c>
      <c r="AL13" s="196">
        <v>0</v>
      </c>
      <c r="AM13" s="196">
        <v>0</v>
      </c>
      <c r="AN13" s="196">
        <v>0</v>
      </c>
      <c r="AO13" s="196">
        <v>0</v>
      </c>
      <c r="AP13" s="196">
        <v>0</v>
      </c>
      <c r="AQ13" s="196">
        <v>0</v>
      </c>
      <c r="AR13" s="196">
        <v>0</v>
      </c>
      <c r="AS13" s="196">
        <v>0</v>
      </c>
      <c r="AT13" s="196">
        <v>0</v>
      </c>
      <c r="AU13" s="196">
        <v>0</v>
      </c>
      <c r="AV13" s="196">
        <v>0</v>
      </c>
      <c r="AW13" s="196">
        <v>0</v>
      </c>
      <c r="AX13" s="196">
        <v>0</v>
      </c>
      <c r="AY13" s="196">
        <v>0</v>
      </c>
      <c r="AZ13" s="196">
        <v>0</v>
      </c>
      <c r="BA13" s="196">
        <v>0</v>
      </c>
      <c r="BB13" s="196">
        <v>0</v>
      </c>
      <c r="BC13" s="196">
        <v>0</v>
      </c>
      <c r="BD13" s="18">
        <f t="shared" si="6"/>
        <v>0</v>
      </c>
      <c r="BE13" s="156" t="e">
        <f t="shared" ref="BE13:BE18" si="7">BD13/$BD$19</f>
        <v>#DIV/0!</v>
      </c>
      <c r="BF13" s="156" t="e">
        <f t="shared" ref="BF13:BF44" si="8">BD13/$BD$44</f>
        <v>#DIV/0!</v>
      </c>
      <c r="BG13" s="13"/>
    </row>
    <row r="14" spans="1:59" x14ac:dyDescent="0.2">
      <c r="A14" s="361"/>
      <c r="B14" s="362" t="s">
        <v>24</v>
      </c>
      <c r="C14" s="363"/>
      <c r="D14" s="196">
        <v>0</v>
      </c>
      <c r="E14" s="196">
        <v>0</v>
      </c>
      <c r="F14" s="196">
        <v>0</v>
      </c>
      <c r="G14" s="196">
        <v>0</v>
      </c>
      <c r="H14" s="196">
        <v>0</v>
      </c>
      <c r="I14" s="196">
        <v>0</v>
      </c>
      <c r="J14" s="196">
        <v>0</v>
      </c>
      <c r="K14" s="196">
        <v>0</v>
      </c>
      <c r="L14" s="196">
        <v>0</v>
      </c>
      <c r="M14" s="196">
        <v>0</v>
      </c>
      <c r="N14" s="196">
        <v>0</v>
      </c>
      <c r="O14" s="196">
        <v>0</v>
      </c>
      <c r="P14" s="196">
        <v>0</v>
      </c>
      <c r="Q14" s="196">
        <v>0</v>
      </c>
      <c r="R14" s="196">
        <v>0</v>
      </c>
      <c r="S14" s="196">
        <v>0</v>
      </c>
      <c r="T14" s="196">
        <v>0</v>
      </c>
      <c r="U14" s="196">
        <v>0</v>
      </c>
      <c r="V14" s="196">
        <v>0</v>
      </c>
      <c r="W14" s="196">
        <v>0</v>
      </c>
      <c r="X14" s="196">
        <v>0</v>
      </c>
      <c r="Y14" s="196">
        <v>0</v>
      </c>
      <c r="Z14" s="196">
        <v>0</v>
      </c>
      <c r="AA14" s="196">
        <v>0</v>
      </c>
      <c r="AB14" s="196">
        <v>0</v>
      </c>
      <c r="AC14" s="196">
        <v>0</v>
      </c>
      <c r="AD14" s="196">
        <v>0</v>
      </c>
      <c r="AE14" s="196">
        <v>0</v>
      </c>
      <c r="AF14" s="196">
        <v>0</v>
      </c>
      <c r="AG14" s="196">
        <v>0</v>
      </c>
      <c r="AH14" s="196">
        <v>0</v>
      </c>
      <c r="AI14" s="196">
        <v>0</v>
      </c>
      <c r="AJ14" s="196">
        <v>0</v>
      </c>
      <c r="AK14" s="196">
        <v>0</v>
      </c>
      <c r="AL14" s="196">
        <v>0</v>
      </c>
      <c r="AM14" s="196">
        <v>0</v>
      </c>
      <c r="AN14" s="196">
        <v>0</v>
      </c>
      <c r="AO14" s="196">
        <v>0</v>
      </c>
      <c r="AP14" s="196">
        <v>0</v>
      </c>
      <c r="AQ14" s="196">
        <v>0</v>
      </c>
      <c r="AR14" s="196">
        <v>0</v>
      </c>
      <c r="AS14" s="196">
        <v>0</v>
      </c>
      <c r="AT14" s="196">
        <v>0</v>
      </c>
      <c r="AU14" s="196">
        <v>0</v>
      </c>
      <c r="AV14" s="196">
        <v>0</v>
      </c>
      <c r="AW14" s="196">
        <v>0</v>
      </c>
      <c r="AX14" s="196">
        <v>0</v>
      </c>
      <c r="AY14" s="196">
        <v>0</v>
      </c>
      <c r="AZ14" s="196">
        <v>0</v>
      </c>
      <c r="BA14" s="196">
        <v>0</v>
      </c>
      <c r="BB14" s="196">
        <v>0</v>
      </c>
      <c r="BC14" s="196">
        <v>0</v>
      </c>
      <c r="BD14" s="18">
        <f t="shared" si="6"/>
        <v>0</v>
      </c>
      <c r="BE14" s="156" t="e">
        <f t="shared" si="7"/>
        <v>#DIV/0!</v>
      </c>
      <c r="BF14" s="156" t="e">
        <f t="shared" si="8"/>
        <v>#DIV/0!</v>
      </c>
      <c r="BG14" s="13"/>
    </row>
    <row r="15" spans="1:59" x14ac:dyDescent="0.2">
      <c r="A15" s="361"/>
      <c r="B15" s="362" t="s">
        <v>25</v>
      </c>
      <c r="C15" s="363"/>
      <c r="D15" s="196">
        <v>0</v>
      </c>
      <c r="E15" s="196">
        <v>0</v>
      </c>
      <c r="F15" s="196">
        <v>0</v>
      </c>
      <c r="G15" s="196">
        <v>0</v>
      </c>
      <c r="H15" s="196">
        <v>0</v>
      </c>
      <c r="I15" s="196">
        <v>0</v>
      </c>
      <c r="J15" s="196">
        <v>0</v>
      </c>
      <c r="K15" s="196">
        <v>0</v>
      </c>
      <c r="L15" s="196">
        <v>0</v>
      </c>
      <c r="M15" s="196">
        <v>0</v>
      </c>
      <c r="N15" s="196">
        <v>0</v>
      </c>
      <c r="O15" s="196">
        <v>0</v>
      </c>
      <c r="P15" s="196">
        <v>0</v>
      </c>
      <c r="Q15" s="196">
        <v>0</v>
      </c>
      <c r="R15" s="196">
        <v>0</v>
      </c>
      <c r="S15" s="196">
        <v>0</v>
      </c>
      <c r="T15" s="196">
        <v>0</v>
      </c>
      <c r="U15" s="196">
        <v>0</v>
      </c>
      <c r="V15" s="196">
        <v>0</v>
      </c>
      <c r="W15" s="196">
        <v>0</v>
      </c>
      <c r="X15" s="196">
        <v>0</v>
      </c>
      <c r="Y15" s="196">
        <v>0</v>
      </c>
      <c r="Z15" s="196">
        <v>0</v>
      </c>
      <c r="AA15" s="196">
        <v>0</v>
      </c>
      <c r="AB15" s="196">
        <v>0</v>
      </c>
      <c r="AC15" s="196">
        <v>0</v>
      </c>
      <c r="AD15" s="196">
        <v>0</v>
      </c>
      <c r="AE15" s="196">
        <v>0</v>
      </c>
      <c r="AF15" s="196">
        <v>0</v>
      </c>
      <c r="AG15" s="196">
        <v>0</v>
      </c>
      <c r="AH15" s="196">
        <v>0</v>
      </c>
      <c r="AI15" s="196">
        <v>0</v>
      </c>
      <c r="AJ15" s="196">
        <v>0</v>
      </c>
      <c r="AK15" s="196">
        <v>0</v>
      </c>
      <c r="AL15" s="196">
        <v>0</v>
      </c>
      <c r="AM15" s="196">
        <v>0</v>
      </c>
      <c r="AN15" s="196">
        <v>0</v>
      </c>
      <c r="AO15" s="196">
        <v>0</v>
      </c>
      <c r="AP15" s="196">
        <v>0</v>
      </c>
      <c r="AQ15" s="196">
        <v>0</v>
      </c>
      <c r="AR15" s="196">
        <v>0</v>
      </c>
      <c r="AS15" s="196">
        <v>0</v>
      </c>
      <c r="AT15" s="196">
        <v>0</v>
      </c>
      <c r="AU15" s="196">
        <v>0</v>
      </c>
      <c r="AV15" s="196">
        <v>0</v>
      </c>
      <c r="AW15" s="196">
        <v>0</v>
      </c>
      <c r="AX15" s="196">
        <v>0</v>
      </c>
      <c r="AY15" s="196">
        <v>0</v>
      </c>
      <c r="AZ15" s="196">
        <v>0</v>
      </c>
      <c r="BA15" s="196">
        <v>0</v>
      </c>
      <c r="BB15" s="196">
        <v>0</v>
      </c>
      <c r="BC15" s="196">
        <v>0</v>
      </c>
      <c r="BD15" s="18">
        <f t="shared" si="6"/>
        <v>0</v>
      </c>
      <c r="BE15" s="156" t="e">
        <f t="shared" si="7"/>
        <v>#DIV/0!</v>
      </c>
      <c r="BF15" s="156" t="e">
        <f t="shared" si="8"/>
        <v>#DIV/0!</v>
      </c>
      <c r="BG15" s="13"/>
    </row>
    <row r="16" spans="1:59" x14ac:dyDescent="0.2">
      <c r="A16" s="361"/>
      <c r="B16" s="362" t="s">
        <v>26</v>
      </c>
      <c r="C16" s="363"/>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0</v>
      </c>
      <c r="AI16" s="196">
        <v>0</v>
      </c>
      <c r="AJ16" s="196">
        <v>0</v>
      </c>
      <c r="AK16" s="196">
        <v>0</v>
      </c>
      <c r="AL16" s="196">
        <v>0</v>
      </c>
      <c r="AM16" s="196">
        <v>0</v>
      </c>
      <c r="AN16" s="196">
        <v>0</v>
      </c>
      <c r="AO16" s="196">
        <v>0</v>
      </c>
      <c r="AP16" s="196">
        <v>0</v>
      </c>
      <c r="AQ16" s="196">
        <v>0</v>
      </c>
      <c r="AR16" s="196">
        <v>0</v>
      </c>
      <c r="AS16" s="196">
        <v>0</v>
      </c>
      <c r="AT16" s="196">
        <v>0</v>
      </c>
      <c r="AU16" s="196">
        <v>0</v>
      </c>
      <c r="AV16" s="196">
        <v>0</v>
      </c>
      <c r="AW16" s="196">
        <v>0</v>
      </c>
      <c r="AX16" s="196">
        <v>0</v>
      </c>
      <c r="AY16" s="196">
        <v>0</v>
      </c>
      <c r="AZ16" s="196">
        <v>0</v>
      </c>
      <c r="BA16" s="196">
        <v>0</v>
      </c>
      <c r="BB16" s="196">
        <v>0</v>
      </c>
      <c r="BC16" s="196">
        <v>0</v>
      </c>
      <c r="BD16" s="18">
        <f t="shared" si="6"/>
        <v>0</v>
      </c>
      <c r="BE16" s="156" t="e">
        <f t="shared" si="7"/>
        <v>#DIV/0!</v>
      </c>
      <c r="BF16" s="156" t="e">
        <f t="shared" si="8"/>
        <v>#DIV/0!</v>
      </c>
      <c r="BG16" s="13"/>
    </row>
    <row r="17" spans="1:59" x14ac:dyDescent="0.2">
      <c r="A17" s="361"/>
      <c r="B17" s="362" t="s">
        <v>27</v>
      </c>
      <c r="C17" s="363"/>
      <c r="D17" s="196">
        <v>0</v>
      </c>
      <c r="E17" s="196">
        <v>0</v>
      </c>
      <c r="F17" s="196">
        <v>0</v>
      </c>
      <c r="G17" s="196">
        <v>0</v>
      </c>
      <c r="H17" s="196">
        <v>0</v>
      </c>
      <c r="I17" s="196">
        <v>0</v>
      </c>
      <c r="J17" s="196">
        <v>0</v>
      </c>
      <c r="K17" s="196">
        <v>0</v>
      </c>
      <c r="L17" s="196">
        <v>0</v>
      </c>
      <c r="M17" s="196">
        <v>0</v>
      </c>
      <c r="N17" s="196">
        <v>0</v>
      </c>
      <c r="O17" s="196">
        <v>0</v>
      </c>
      <c r="P17" s="196">
        <v>0</v>
      </c>
      <c r="Q17" s="196">
        <v>0</v>
      </c>
      <c r="R17" s="196">
        <v>0</v>
      </c>
      <c r="S17" s="196">
        <v>0</v>
      </c>
      <c r="T17" s="196">
        <v>0</v>
      </c>
      <c r="U17" s="196">
        <v>0</v>
      </c>
      <c r="V17" s="196">
        <v>0</v>
      </c>
      <c r="W17" s="196">
        <v>0</v>
      </c>
      <c r="X17" s="196">
        <v>0</v>
      </c>
      <c r="Y17" s="196">
        <v>0</v>
      </c>
      <c r="Z17" s="196">
        <v>0</v>
      </c>
      <c r="AA17" s="196">
        <v>0</v>
      </c>
      <c r="AB17" s="196">
        <v>0</v>
      </c>
      <c r="AC17" s="196">
        <v>0</v>
      </c>
      <c r="AD17" s="196">
        <v>0</v>
      </c>
      <c r="AE17" s="196">
        <v>0</v>
      </c>
      <c r="AF17" s="196">
        <v>0</v>
      </c>
      <c r="AG17" s="196">
        <v>0</v>
      </c>
      <c r="AH17" s="196">
        <v>0</v>
      </c>
      <c r="AI17" s="196">
        <v>0</v>
      </c>
      <c r="AJ17" s="196">
        <v>0</v>
      </c>
      <c r="AK17" s="196">
        <v>0</v>
      </c>
      <c r="AL17" s="196">
        <v>0</v>
      </c>
      <c r="AM17" s="196">
        <v>0</v>
      </c>
      <c r="AN17" s="196">
        <v>0</v>
      </c>
      <c r="AO17" s="196">
        <v>0</v>
      </c>
      <c r="AP17" s="196">
        <v>0</v>
      </c>
      <c r="AQ17" s="196">
        <v>0</v>
      </c>
      <c r="AR17" s="196">
        <v>0</v>
      </c>
      <c r="AS17" s="196">
        <v>0</v>
      </c>
      <c r="AT17" s="196">
        <v>0</v>
      </c>
      <c r="AU17" s="196">
        <v>0</v>
      </c>
      <c r="AV17" s="196">
        <v>0</v>
      </c>
      <c r="AW17" s="196">
        <v>0</v>
      </c>
      <c r="AX17" s="196">
        <v>0</v>
      </c>
      <c r="AY17" s="196">
        <v>0</v>
      </c>
      <c r="AZ17" s="196">
        <v>0</v>
      </c>
      <c r="BA17" s="196">
        <v>0</v>
      </c>
      <c r="BB17" s="196">
        <v>0</v>
      </c>
      <c r="BC17" s="196">
        <v>0</v>
      </c>
      <c r="BD17" s="18">
        <f t="shared" si="6"/>
        <v>0</v>
      </c>
      <c r="BE17" s="156" t="e">
        <f t="shared" si="7"/>
        <v>#DIV/0!</v>
      </c>
      <c r="BF17" s="156" t="e">
        <f t="shared" si="8"/>
        <v>#DIV/0!</v>
      </c>
      <c r="BG17" s="13"/>
    </row>
    <row r="18" spans="1:59" x14ac:dyDescent="0.2">
      <c r="A18" s="361"/>
      <c r="B18" s="362" t="s">
        <v>31</v>
      </c>
      <c r="C18" s="363"/>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0</v>
      </c>
      <c r="BD18" s="18">
        <f t="shared" si="6"/>
        <v>0</v>
      </c>
      <c r="BE18" s="156" t="e">
        <f t="shared" si="7"/>
        <v>#DIV/0!</v>
      </c>
      <c r="BF18" s="156" t="e">
        <f t="shared" si="8"/>
        <v>#DIV/0!</v>
      </c>
      <c r="BG18" s="13"/>
    </row>
    <row r="19" spans="1:59" x14ac:dyDescent="0.2">
      <c r="A19" s="361"/>
      <c r="B19" s="364" t="s">
        <v>39</v>
      </c>
      <c r="C19" s="365"/>
      <c r="D19" s="23">
        <f t="shared" ref="D19:E19" si="9">SUM(D12:D18)</f>
        <v>0</v>
      </c>
      <c r="E19" s="23">
        <f t="shared" si="9"/>
        <v>0</v>
      </c>
      <c r="F19" s="23">
        <f t="shared" ref="F19:BC19" si="10">SUM(F12:F18)</f>
        <v>0</v>
      </c>
      <c r="G19" s="23">
        <f t="shared" si="10"/>
        <v>0</v>
      </c>
      <c r="H19" s="23">
        <f t="shared" si="10"/>
        <v>0</v>
      </c>
      <c r="I19" s="23">
        <f t="shared" si="10"/>
        <v>0</v>
      </c>
      <c r="J19" s="23">
        <f t="shared" si="10"/>
        <v>0</v>
      </c>
      <c r="K19" s="23">
        <f t="shared" si="10"/>
        <v>0</v>
      </c>
      <c r="L19" s="23">
        <f t="shared" si="10"/>
        <v>0</v>
      </c>
      <c r="M19" s="23">
        <f t="shared" si="10"/>
        <v>0</v>
      </c>
      <c r="N19" s="23">
        <f t="shared" si="10"/>
        <v>0</v>
      </c>
      <c r="O19" s="23">
        <f t="shared" si="10"/>
        <v>0</v>
      </c>
      <c r="P19" s="23">
        <f t="shared" si="10"/>
        <v>0</v>
      </c>
      <c r="Q19" s="23">
        <f t="shared" si="10"/>
        <v>0</v>
      </c>
      <c r="R19" s="23">
        <f t="shared" si="10"/>
        <v>0</v>
      </c>
      <c r="S19" s="23">
        <f t="shared" si="10"/>
        <v>0</v>
      </c>
      <c r="T19" s="23">
        <f t="shared" si="10"/>
        <v>0</v>
      </c>
      <c r="U19" s="23">
        <f t="shared" si="10"/>
        <v>0</v>
      </c>
      <c r="V19" s="23">
        <f t="shared" si="10"/>
        <v>0</v>
      </c>
      <c r="W19" s="23">
        <f t="shared" si="10"/>
        <v>0</v>
      </c>
      <c r="X19" s="23">
        <f t="shared" si="10"/>
        <v>0</v>
      </c>
      <c r="Y19" s="23">
        <f t="shared" si="10"/>
        <v>0</v>
      </c>
      <c r="Z19" s="23">
        <f t="shared" si="10"/>
        <v>0</v>
      </c>
      <c r="AA19" s="23">
        <f t="shared" si="10"/>
        <v>0</v>
      </c>
      <c r="AB19" s="23">
        <f t="shared" si="10"/>
        <v>0</v>
      </c>
      <c r="AC19" s="23">
        <f t="shared" si="10"/>
        <v>0</v>
      </c>
      <c r="AD19" s="23">
        <f t="shared" si="10"/>
        <v>0</v>
      </c>
      <c r="AE19" s="23">
        <f t="shared" si="10"/>
        <v>0</v>
      </c>
      <c r="AF19" s="23">
        <f t="shared" si="10"/>
        <v>0</v>
      </c>
      <c r="AG19" s="23">
        <f t="shared" si="10"/>
        <v>0</v>
      </c>
      <c r="AH19" s="23">
        <f t="shared" si="10"/>
        <v>0</v>
      </c>
      <c r="AI19" s="23">
        <f t="shared" si="10"/>
        <v>0</v>
      </c>
      <c r="AJ19" s="23">
        <f t="shared" si="10"/>
        <v>0</v>
      </c>
      <c r="AK19" s="23">
        <f t="shared" si="10"/>
        <v>0</v>
      </c>
      <c r="AL19" s="23">
        <f t="shared" si="10"/>
        <v>0</v>
      </c>
      <c r="AM19" s="23">
        <f t="shared" si="10"/>
        <v>0</v>
      </c>
      <c r="AN19" s="23">
        <f t="shared" si="10"/>
        <v>0</v>
      </c>
      <c r="AO19" s="23">
        <f t="shared" si="10"/>
        <v>0</v>
      </c>
      <c r="AP19" s="23">
        <f t="shared" si="10"/>
        <v>0</v>
      </c>
      <c r="AQ19" s="23">
        <f t="shared" si="10"/>
        <v>0</v>
      </c>
      <c r="AR19" s="23">
        <f t="shared" si="10"/>
        <v>0</v>
      </c>
      <c r="AS19" s="23">
        <f t="shared" si="10"/>
        <v>0</v>
      </c>
      <c r="AT19" s="23">
        <f t="shared" si="10"/>
        <v>0</v>
      </c>
      <c r="AU19" s="23">
        <f t="shared" si="10"/>
        <v>0</v>
      </c>
      <c r="AV19" s="23">
        <f t="shared" si="10"/>
        <v>0</v>
      </c>
      <c r="AW19" s="23">
        <f t="shared" si="10"/>
        <v>0</v>
      </c>
      <c r="AX19" s="23">
        <f t="shared" si="10"/>
        <v>0</v>
      </c>
      <c r="AY19" s="23">
        <f t="shared" si="10"/>
        <v>0</v>
      </c>
      <c r="AZ19" s="23">
        <f t="shared" si="10"/>
        <v>0</v>
      </c>
      <c r="BA19" s="23">
        <f t="shared" si="10"/>
        <v>0</v>
      </c>
      <c r="BB19" s="23">
        <f t="shared" si="10"/>
        <v>0</v>
      </c>
      <c r="BC19" s="23">
        <f t="shared" si="10"/>
        <v>0</v>
      </c>
      <c r="BD19" s="19">
        <f t="shared" si="6"/>
        <v>0</v>
      </c>
      <c r="BE19" s="151" t="e">
        <f>SUM(BE12:BE18)</f>
        <v>#DIV/0!</v>
      </c>
      <c r="BF19" s="183" t="e">
        <f>BD19/$BD$44</f>
        <v>#DIV/0!</v>
      </c>
      <c r="BG19" s="13"/>
    </row>
    <row r="20" spans="1:59" ht="12.75" customHeight="1" x14ac:dyDescent="0.2">
      <c r="A20" s="372" t="s">
        <v>54</v>
      </c>
      <c r="B20" s="375" t="s">
        <v>11</v>
      </c>
      <c r="C20" s="75" t="s">
        <v>8</v>
      </c>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0</v>
      </c>
      <c r="BD20" s="20">
        <f t="shared" si="6"/>
        <v>0</v>
      </c>
      <c r="BE20" s="156" t="e">
        <f>BD20/$BD$32</f>
        <v>#DIV/0!</v>
      </c>
      <c r="BF20" s="157" t="e">
        <f t="shared" si="8"/>
        <v>#DIV/0!</v>
      </c>
      <c r="BG20" s="13"/>
    </row>
    <row r="21" spans="1:59" x14ac:dyDescent="0.2">
      <c r="A21" s="373"/>
      <c r="B21" s="376"/>
      <c r="C21" s="10" t="s">
        <v>28</v>
      </c>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8">
        <f t="shared" si="6"/>
        <v>0</v>
      </c>
      <c r="BE21" s="156" t="e">
        <f t="shared" ref="BE21:BE31" si="11">BD21/$BD$32</f>
        <v>#DIV/0!</v>
      </c>
      <c r="BF21" s="156" t="e">
        <f t="shared" si="8"/>
        <v>#DIV/0!</v>
      </c>
      <c r="BG21" s="13"/>
    </row>
    <row r="22" spans="1:59" x14ac:dyDescent="0.2">
      <c r="A22" s="373"/>
      <c r="B22" s="375" t="s">
        <v>10</v>
      </c>
      <c r="C22" s="75" t="s">
        <v>8</v>
      </c>
      <c r="D22" s="196">
        <v>0</v>
      </c>
      <c r="E22" s="196">
        <v>0</v>
      </c>
      <c r="F22" s="196">
        <v>0</v>
      </c>
      <c r="G22" s="196">
        <v>0</v>
      </c>
      <c r="H22" s="196">
        <v>0</v>
      </c>
      <c r="I22" s="196">
        <v>0</v>
      </c>
      <c r="J22" s="196">
        <v>0</v>
      </c>
      <c r="K22" s="196">
        <v>0</v>
      </c>
      <c r="L22" s="196">
        <v>0</v>
      </c>
      <c r="M22" s="196">
        <v>0</v>
      </c>
      <c r="N22" s="196">
        <v>0</v>
      </c>
      <c r="O22" s="196">
        <v>0</v>
      </c>
      <c r="P22" s="196">
        <v>0</v>
      </c>
      <c r="Q22" s="196">
        <v>0</v>
      </c>
      <c r="R22" s="196">
        <v>0</v>
      </c>
      <c r="S22" s="196">
        <v>0</v>
      </c>
      <c r="T22" s="196">
        <v>0</v>
      </c>
      <c r="U22" s="196">
        <v>0</v>
      </c>
      <c r="V22" s="196">
        <v>0</v>
      </c>
      <c r="W22" s="196">
        <v>0</v>
      </c>
      <c r="X22" s="196">
        <v>0</v>
      </c>
      <c r="Y22" s="196">
        <v>0</v>
      </c>
      <c r="Z22" s="196">
        <v>0</v>
      </c>
      <c r="AA22" s="196">
        <v>0</v>
      </c>
      <c r="AB22" s="196">
        <v>0</v>
      </c>
      <c r="AC22" s="196">
        <v>0</v>
      </c>
      <c r="AD22" s="196">
        <v>0</v>
      </c>
      <c r="AE22" s="196">
        <v>0</v>
      </c>
      <c r="AF22" s="196">
        <v>0</v>
      </c>
      <c r="AG22" s="196">
        <v>0</v>
      </c>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8">
        <f t="shared" si="6"/>
        <v>0</v>
      </c>
      <c r="BE22" s="156" t="e">
        <f t="shared" si="11"/>
        <v>#DIV/0!</v>
      </c>
      <c r="BF22" s="156" t="e">
        <f t="shared" si="8"/>
        <v>#DIV/0!</v>
      </c>
      <c r="BG22" s="13"/>
    </row>
    <row r="23" spans="1:59" x14ac:dyDescent="0.2">
      <c r="A23" s="373"/>
      <c r="B23" s="376"/>
      <c r="C23" s="10" t="s">
        <v>30</v>
      </c>
      <c r="D23" s="196">
        <v>0</v>
      </c>
      <c r="E23" s="196">
        <v>0</v>
      </c>
      <c r="F23" s="196">
        <v>0</v>
      </c>
      <c r="G23" s="196">
        <v>0</v>
      </c>
      <c r="H23" s="196">
        <v>0</v>
      </c>
      <c r="I23" s="196">
        <v>0</v>
      </c>
      <c r="J23" s="196">
        <v>0</v>
      </c>
      <c r="K23" s="196">
        <v>0</v>
      </c>
      <c r="L23" s="196">
        <v>0</v>
      </c>
      <c r="M23" s="196">
        <v>0</v>
      </c>
      <c r="N23" s="196">
        <v>0</v>
      </c>
      <c r="O23" s="196">
        <v>0</v>
      </c>
      <c r="P23" s="196">
        <v>0</v>
      </c>
      <c r="Q23" s="196">
        <v>0</v>
      </c>
      <c r="R23" s="196">
        <v>0</v>
      </c>
      <c r="S23" s="196">
        <v>0</v>
      </c>
      <c r="T23" s="196">
        <v>0</v>
      </c>
      <c r="U23" s="196">
        <v>0</v>
      </c>
      <c r="V23" s="196">
        <v>0</v>
      </c>
      <c r="W23" s="196">
        <v>0</v>
      </c>
      <c r="X23" s="196">
        <v>0</v>
      </c>
      <c r="Y23" s="196">
        <v>0</v>
      </c>
      <c r="Z23" s="196">
        <v>0</v>
      </c>
      <c r="AA23" s="196">
        <v>0</v>
      </c>
      <c r="AB23" s="196">
        <v>0</v>
      </c>
      <c r="AC23" s="196">
        <v>0</v>
      </c>
      <c r="AD23" s="196">
        <v>0</v>
      </c>
      <c r="AE23" s="196">
        <v>0</v>
      </c>
      <c r="AF23" s="196">
        <v>0</v>
      </c>
      <c r="AG23" s="196">
        <v>0</v>
      </c>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8">
        <f t="shared" si="6"/>
        <v>0</v>
      </c>
      <c r="BE23" s="156" t="e">
        <f>BD23/$BD$32</f>
        <v>#DIV/0!</v>
      </c>
      <c r="BF23" s="156" t="e">
        <f t="shared" si="8"/>
        <v>#DIV/0!</v>
      </c>
      <c r="BG23" s="13"/>
    </row>
    <row r="24" spans="1:59" x14ac:dyDescent="0.2">
      <c r="A24" s="373"/>
      <c r="B24" s="375" t="s">
        <v>12</v>
      </c>
      <c r="C24" s="75" t="s">
        <v>8</v>
      </c>
      <c r="D24" s="196">
        <v>0</v>
      </c>
      <c r="E24" s="196">
        <v>0</v>
      </c>
      <c r="F24" s="196">
        <v>0</v>
      </c>
      <c r="G24" s="196">
        <v>0</v>
      </c>
      <c r="H24" s="196">
        <v>0</v>
      </c>
      <c r="I24" s="196">
        <v>0</v>
      </c>
      <c r="J24" s="196">
        <v>0</v>
      </c>
      <c r="K24" s="196">
        <v>0</v>
      </c>
      <c r="L24" s="196">
        <v>0</v>
      </c>
      <c r="M24" s="196">
        <v>0</v>
      </c>
      <c r="N24" s="196">
        <v>0</v>
      </c>
      <c r="O24" s="196">
        <v>0</v>
      </c>
      <c r="P24" s="196">
        <v>0</v>
      </c>
      <c r="Q24" s="196">
        <v>0</v>
      </c>
      <c r="R24" s="196">
        <v>0</v>
      </c>
      <c r="S24" s="196">
        <v>0</v>
      </c>
      <c r="T24" s="196">
        <v>0</v>
      </c>
      <c r="U24" s="196">
        <v>0</v>
      </c>
      <c r="V24" s="196">
        <v>0</v>
      </c>
      <c r="W24" s="196">
        <v>0</v>
      </c>
      <c r="X24" s="196">
        <v>0</v>
      </c>
      <c r="Y24" s="196">
        <v>0</v>
      </c>
      <c r="Z24" s="196">
        <v>0</v>
      </c>
      <c r="AA24" s="196">
        <v>0</v>
      </c>
      <c r="AB24" s="196">
        <v>0</v>
      </c>
      <c r="AC24" s="196">
        <v>0</v>
      </c>
      <c r="AD24" s="196">
        <v>0</v>
      </c>
      <c r="AE24" s="196">
        <v>0</v>
      </c>
      <c r="AF24" s="196">
        <v>0</v>
      </c>
      <c r="AG24" s="196">
        <v>0</v>
      </c>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8">
        <f t="shared" si="6"/>
        <v>0</v>
      </c>
      <c r="BE24" s="156" t="e">
        <f t="shared" si="11"/>
        <v>#DIV/0!</v>
      </c>
      <c r="BF24" s="156" t="e">
        <f t="shared" si="8"/>
        <v>#DIV/0!</v>
      </c>
      <c r="BG24" s="13"/>
    </row>
    <row r="25" spans="1:59" x14ac:dyDescent="0.2">
      <c r="A25" s="373"/>
      <c r="B25" s="376"/>
      <c r="C25" s="10" t="s">
        <v>49</v>
      </c>
      <c r="D25" s="196">
        <v>0</v>
      </c>
      <c r="E25" s="196">
        <v>0</v>
      </c>
      <c r="F25" s="196">
        <v>0</v>
      </c>
      <c r="G25" s="196">
        <v>0</v>
      </c>
      <c r="H25" s="196">
        <v>0</v>
      </c>
      <c r="I25" s="196">
        <v>0</v>
      </c>
      <c r="J25" s="196">
        <v>0</v>
      </c>
      <c r="K25" s="196">
        <v>0</v>
      </c>
      <c r="L25" s="196">
        <v>0</v>
      </c>
      <c r="M25" s="196">
        <v>0</v>
      </c>
      <c r="N25" s="196">
        <v>0</v>
      </c>
      <c r="O25" s="196">
        <v>0</v>
      </c>
      <c r="P25" s="196">
        <v>0</v>
      </c>
      <c r="Q25" s="196">
        <v>0</v>
      </c>
      <c r="R25" s="196">
        <v>0</v>
      </c>
      <c r="S25" s="196">
        <v>0</v>
      </c>
      <c r="T25" s="196">
        <v>0</v>
      </c>
      <c r="U25" s="196">
        <v>0</v>
      </c>
      <c r="V25" s="196">
        <v>0</v>
      </c>
      <c r="W25" s="196">
        <v>0</v>
      </c>
      <c r="X25" s="196">
        <v>0</v>
      </c>
      <c r="Y25" s="196">
        <v>0</v>
      </c>
      <c r="Z25" s="196">
        <v>0</v>
      </c>
      <c r="AA25" s="196">
        <v>0</v>
      </c>
      <c r="AB25" s="196">
        <v>0</v>
      </c>
      <c r="AC25" s="196">
        <v>0</v>
      </c>
      <c r="AD25" s="196">
        <v>0</v>
      </c>
      <c r="AE25" s="196">
        <v>0</v>
      </c>
      <c r="AF25" s="196">
        <v>0</v>
      </c>
      <c r="AG25" s="196">
        <v>0</v>
      </c>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8">
        <f t="shared" si="6"/>
        <v>0</v>
      </c>
      <c r="BE25" s="156" t="e">
        <f t="shared" si="11"/>
        <v>#DIV/0!</v>
      </c>
      <c r="BF25" s="156" t="e">
        <f t="shared" si="8"/>
        <v>#DIV/0!</v>
      </c>
      <c r="BG25" s="13"/>
    </row>
    <row r="26" spans="1:59" x14ac:dyDescent="0.2">
      <c r="A26" s="373"/>
      <c r="B26" s="375" t="s">
        <v>29</v>
      </c>
      <c r="C26" s="75" t="s">
        <v>8</v>
      </c>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0</v>
      </c>
      <c r="AG26" s="196">
        <v>0</v>
      </c>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8">
        <f t="shared" si="6"/>
        <v>0</v>
      </c>
      <c r="BE26" s="156" t="e">
        <f t="shared" si="11"/>
        <v>#DIV/0!</v>
      </c>
      <c r="BF26" s="156" t="e">
        <f t="shared" si="8"/>
        <v>#DIV/0!</v>
      </c>
      <c r="BG26" s="13"/>
    </row>
    <row r="27" spans="1:59" x14ac:dyDescent="0.2">
      <c r="A27" s="373"/>
      <c r="B27" s="377"/>
      <c r="C27" s="11" t="s">
        <v>30</v>
      </c>
      <c r="D27" s="196">
        <v>0</v>
      </c>
      <c r="E27" s="196">
        <v>0</v>
      </c>
      <c r="F27" s="196">
        <v>0</v>
      </c>
      <c r="G27" s="196">
        <v>0</v>
      </c>
      <c r="H27" s="196">
        <v>0</v>
      </c>
      <c r="I27" s="196">
        <v>0</v>
      </c>
      <c r="J27" s="196">
        <v>0</v>
      </c>
      <c r="K27" s="196">
        <v>0</v>
      </c>
      <c r="L27" s="196">
        <v>0</v>
      </c>
      <c r="M27" s="196">
        <v>0</v>
      </c>
      <c r="N27" s="196">
        <v>0</v>
      </c>
      <c r="O27" s="196">
        <v>0</v>
      </c>
      <c r="P27" s="196">
        <v>0</v>
      </c>
      <c r="Q27" s="196">
        <v>0</v>
      </c>
      <c r="R27" s="196">
        <v>0</v>
      </c>
      <c r="S27" s="196">
        <v>0</v>
      </c>
      <c r="T27" s="196">
        <v>0</v>
      </c>
      <c r="U27" s="196">
        <v>0</v>
      </c>
      <c r="V27" s="196">
        <v>0</v>
      </c>
      <c r="W27" s="196">
        <v>0</v>
      </c>
      <c r="X27" s="196">
        <v>0</v>
      </c>
      <c r="Y27" s="196">
        <v>0</v>
      </c>
      <c r="Z27" s="196">
        <v>0</v>
      </c>
      <c r="AA27" s="196">
        <v>0</v>
      </c>
      <c r="AB27" s="196">
        <v>0</v>
      </c>
      <c r="AC27" s="196">
        <v>0</v>
      </c>
      <c r="AD27" s="196">
        <v>0</v>
      </c>
      <c r="AE27" s="196">
        <v>0</v>
      </c>
      <c r="AF27" s="196">
        <v>0</v>
      </c>
      <c r="AG27" s="196">
        <v>0</v>
      </c>
      <c r="AH27" s="196">
        <v>0</v>
      </c>
      <c r="AI27" s="196">
        <v>0</v>
      </c>
      <c r="AJ27" s="196">
        <v>0</v>
      </c>
      <c r="AK27" s="196">
        <v>0</v>
      </c>
      <c r="AL27" s="196">
        <v>0</v>
      </c>
      <c r="AM27" s="196">
        <v>0</v>
      </c>
      <c r="AN27" s="196">
        <v>0</v>
      </c>
      <c r="AO27" s="196">
        <v>0</v>
      </c>
      <c r="AP27" s="196">
        <v>0</v>
      </c>
      <c r="AQ27" s="196">
        <v>0</v>
      </c>
      <c r="AR27" s="196">
        <v>0</v>
      </c>
      <c r="AS27" s="196">
        <v>0</v>
      </c>
      <c r="AT27" s="196">
        <v>0</v>
      </c>
      <c r="AU27" s="196">
        <v>0</v>
      </c>
      <c r="AV27" s="196">
        <v>0</v>
      </c>
      <c r="AW27" s="196">
        <v>0</v>
      </c>
      <c r="AX27" s="196">
        <v>0</v>
      </c>
      <c r="AY27" s="196">
        <v>0</v>
      </c>
      <c r="AZ27" s="196">
        <v>0</v>
      </c>
      <c r="BA27" s="196">
        <v>0</v>
      </c>
      <c r="BB27" s="196">
        <v>0</v>
      </c>
      <c r="BC27" s="196">
        <v>0</v>
      </c>
      <c r="BD27" s="18">
        <f t="shared" si="6"/>
        <v>0</v>
      </c>
      <c r="BE27" s="156" t="e">
        <f t="shared" si="11"/>
        <v>#DIV/0!</v>
      </c>
      <c r="BF27" s="156" t="e">
        <f t="shared" si="8"/>
        <v>#DIV/0!</v>
      </c>
      <c r="BG27" s="13"/>
    </row>
    <row r="28" spans="1:59" x14ac:dyDescent="0.2">
      <c r="A28" s="373"/>
      <c r="B28" s="12" t="s">
        <v>32</v>
      </c>
      <c r="C28" s="228" t="s">
        <v>33</v>
      </c>
      <c r="D28" s="196">
        <v>0</v>
      </c>
      <c r="E28" s="196">
        <v>0</v>
      </c>
      <c r="F28" s="196">
        <v>0</v>
      </c>
      <c r="G28" s="196">
        <v>0</v>
      </c>
      <c r="H28" s="196">
        <v>0</v>
      </c>
      <c r="I28" s="196">
        <v>0</v>
      </c>
      <c r="J28" s="196">
        <v>0</v>
      </c>
      <c r="K28" s="196">
        <v>0</v>
      </c>
      <c r="L28" s="196">
        <v>0</v>
      </c>
      <c r="M28" s="196">
        <v>0</v>
      </c>
      <c r="N28" s="196">
        <v>0</v>
      </c>
      <c r="O28" s="196">
        <v>0</v>
      </c>
      <c r="P28" s="196">
        <v>0</v>
      </c>
      <c r="Q28" s="196">
        <v>0</v>
      </c>
      <c r="R28" s="196">
        <v>0</v>
      </c>
      <c r="S28" s="196">
        <v>0</v>
      </c>
      <c r="T28" s="196">
        <v>0</v>
      </c>
      <c r="U28" s="196">
        <v>0</v>
      </c>
      <c r="V28" s="196">
        <v>0</v>
      </c>
      <c r="W28" s="196">
        <v>0</v>
      </c>
      <c r="X28" s="196">
        <v>0</v>
      </c>
      <c r="Y28" s="196">
        <v>0</v>
      </c>
      <c r="Z28" s="196">
        <v>0</v>
      </c>
      <c r="AA28" s="196">
        <v>0</v>
      </c>
      <c r="AB28" s="196">
        <v>0</v>
      </c>
      <c r="AC28" s="196">
        <v>0</v>
      </c>
      <c r="AD28" s="196">
        <v>0</v>
      </c>
      <c r="AE28" s="196">
        <v>0</v>
      </c>
      <c r="AF28" s="196">
        <v>0</v>
      </c>
      <c r="AG28" s="196">
        <v>0</v>
      </c>
      <c r="AH28" s="196">
        <v>0</v>
      </c>
      <c r="AI28" s="196">
        <v>0</v>
      </c>
      <c r="AJ28" s="196">
        <v>0</v>
      </c>
      <c r="AK28" s="196">
        <v>0</v>
      </c>
      <c r="AL28" s="196">
        <v>0</v>
      </c>
      <c r="AM28" s="196">
        <v>0</v>
      </c>
      <c r="AN28" s="196">
        <v>0</v>
      </c>
      <c r="AO28" s="196">
        <v>0</v>
      </c>
      <c r="AP28" s="196">
        <v>0</v>
      </c>
      <c r="AQ28" s="196">
        <v>0</v>
      </c>
      <c r="AR28" s="196">
        <v>0</v>
      </c>
      <c r="AS28" s="196">
        <v>0</v>
      </c>
      <c r="AT28" s="196">
        <v>0</v>
      </c>
      <c r="AU28" s="196">
        <v>0</v>
      </c>
      <c r="AV28" s="196">
        <v>0</v>
      </c>
      <c r="AW28" s="196">
        <v>0</v>
      </c>
      <c r="AX28" s="196">
        <v>0</v>
      </c>
      <c r="AY28" s="196">
        <v>0</v>
      </c>
      <c r="AZ28" s="196">
        <v>0</v>
      </c>
      <c r="BA28" s="196">
        <v>0</v>
      </c>
      <c r="BB28" s="196">
        <v>0</v>
      </c>
      <c r="BC28" s="196">
        <v>0</v>
      </c>
      <c r="BD28" s="18">
        <f t="shared" si="6"/>
        <v>0</v>
      </c>
      <c r="BE28" s="156" t="e">
        <f t="shared" si="11"/>
        <v>#DIV/0!</v>
      </c>
      <c r="BF28" s="156" t="e">
        <f t="shared" si="8"/>
        <v>#DIV/0!</v>
      </c>
      <c r="BG28" s="13"/>
    </row>
    <row r="29" spans="1:59" x14ac:dyDescent="0.2">
      <c r="A29" s="373"/>
      <c r="B29" s="377" t="s">
        <v>34</v>
      </c>
      <c r="C29" s="75" t="s">
        <v>35</v>
      </c>
      <c r="D29" s="196">
        <v>0</v>
      </c>
      <c r="E29" s="196">
        <v>0</v>
      </c>
      <c r="F29" s="196">
        <v>0</v>
      </c>
      <c r="G29" s="196">
        <v>0</v>
      </c>
      <c r="H29" s="196">
        <v>0</v>
      </c>
      <c r="I29" s="196">
        <v>0</v>
      </c>
      <c r="J29" s="196">
        <v>0</v>
      </c>
      <c r="K29" s="196">
        <v>0</v>
      </c>
      <c r="L29" s="196">
        <v>0</v>
      </c>
      <c r="M29" s="196">
        <v>0</v>
      </c>
      <c r="N29" s="196">
        <v>0</v>
      </c>
      <c r="O29" s="196">
        <v>0</v>
      </c>
      <c r="P29" s="196">
        <v>0</v>
      </c>
      <c r="Q29" s="196">
        <v>0</v>
      </c>
      <c r="R29" s="196">
        <v>0</v>
      </c>
      <c r="S29" s="196">
        <v>0</v>
      </c>
      <c r="T29" s="196">
        <v>0</v>
      </c>
      <c r="U29" s="196">
        <v>0</v>
      </c>
      <c r="V29" s="196">
        <v>0</v>
      </c>
      <c r="W29" s="196">
        <v>0</v>
      </c>
      <c r="X29" s="196">
        <v>0</v>
      </c>
      <c r="Y29" s="196">
        <v>0</v>
      </c>
      <c r="Z29" s="196">
        <v>0</v>
      </c>
      <c r="AA29" s="196">
        <v>0</v>
      </c>
      <c r="AB29" s="196">
        <v>0</v>
      </c>
      <c r="AC29" s="196">
        <v>0</v>
      </c>
      <c r="AD29" s="196">
        <v>0</v>
      </c>
      <c r="AE29" s="196">
        <v>0</v>
      </c>
      <c r="AF29" s="196">
        <v>0</v>
      </c>
      <c r="AG29" s="196">
        <v>0</v>
      </c>
      <c r="AH29" s="196">
        <v>0</v>
      </c>
      <c r="AI29" s="196">
        <v>0</v>
      </c>
      <c r="AJ29" s="196">
        <v>0</v>
      </c>
      <c r="AK29" s="196">
        <v>0</v>
      </c>
      <c r="AL29" s="196">
        <v>0</v>
      </c>
      <c r="AM29" s="196">
        <v>0</v>
      </c>
      <c r="AN29" s="196">
        <v>0</v>
      </c>
      <c r="AO29" s="196">
        <v>0</v>
      </c>
      <c r="AP29" s="196">
        <v>0</v>
      </c>
      <c r="AQ29" s="196">
        <v>0</v>
      </c>
      <c r="AR29" s="196">
        <v>0</v>
      </c>
      <c r="AS29" s="196">
        <v>0</v>
      </c>
      <c r="AT29" s="196">
        <v>0</v>
      </c>
      <c r="AU29" s="196">
        <v>0</v>
      </c>
      <c r="AV29" s="196">
        <v>0</v>
      </c>
      <c r="AW29" s="196">
        <v>0</v>
      </c>
      <c r="AX29" s="196">
        <v>0</v>
      </c>
      <c r="AY29" s="196">
        <v>0</v>
      </c>
      <c r="AZ29" s="196">
        <v>0</v>
      </c>
      <c r="BA29" s="196">
        <v>0</v>
      </c>
      <c r="BB29" s="196">
        <v>0</v>
      </c>
      <c r="BC29" s="196">
        <v>0</v>
      </c>
      <c r="BD29" s="18">
        <f t="shared" si="6"/>
        <v>0</v>
      </c>
      <c r="BE29" s="156" t="e">
        <f t="shared" si="11"/>
        <v>#DIV/0!</v>
      </c>
      <c r="BF29" s="156" t="e">
        <f t="shared" si="8"/>
        <v>#DIV/0!</v>
      </c>
      <c r="BG29" s="13"/>
    </row>
    <row r="30" spans="1:59" x14ac:dyDescent="0.2">
      <c r="A30" s="373"/>
      <c r="B30" s="376"/>
      <c r="C30" s="10" t="s">
        <v>36</v>
      </c>
      <c r="D30" s="196">
        <v>0</v>
      </c>
      <c r="E30" s="196">
        <v>0</v>
      </c>
      <c r="F30" s="196">
        <v>0</v>
      </c>
      <c r="G30" s="196">
        <v>0</v>
      </c>
      <c r="H30" s="196">
        <v>0</v>
      </c>
      <c r="I30" s="196">
        <v>0</v>
      </c>
      <c r="J30" s="196">
        <v>0</v>
      </c>
      <c r="K30" s="196">
        <v>0</v>
      </c>
      <c r="L30" s="196">
        <v>0</v>
      </c>
      <c r="M30" s="196">
        <v>0</v>
      </c>
      <c r="N30" s="196">
        <v>0</v>
      </c>
      <c r="O30" s="196">
        <v>0</v>
      </c>
      <c r="P30" s="196">
        <v>0</v>
      </c>
      <c r="Q30" s="196">
        <v>0</v>
      </c>
      <c r="R30" s="196">
        <v>0</v>
      </c>
      <c r="S30" s="196">
        <v>0</v>
      </c>
      <c r="T30" s="196">
        <v>0</v>
      </c>
      <c r="U30" s="196">
        <v>0</v>
      </c>
      <c r="V30" s="196">
        <v>0</v>
      </c>
      <c r="W30" s="196">
        <v>0</v>
      </c>
      <c r="X30" s="196">
        <v>0</v>
      </c>
      <c r="Y30" s="196">
        <v>0</v>
      </c>
      <c r="Z30" s="196">
        <v>0</v>
      </c>
      <c r="AA30" s="196">
        <v>0</v>
      </c>
      <c r="AB30" s="196">
        <v>0</v>
      </c>
      <c r="AC30" s="196">
        <v>0</v>
      </c>
      <c r="AD30" s="196">
        <v>0</v>
      </c>
      <c r="AE30" s="196">
        <v>0</v>
      </c>
      <c r="AF30" s="196">
        <v>0</v>
      </c>
      <c r="AG30" s="196">
        <v>0</v>
      </c>
      <c r="AH30" s="196">
        <v>0</v>
      </c>
      <c r="AI30" s="196">
        <v>0</v>
      </c>
      <c r="AJ30" s="196">
        <v>0</v>
      </c>
      <c r="AK30" s="196">
        <v>0</v>
      </c>
      <c r="AL30" s="196">
        <v>0</v>
      </c>
      <c r="AM30" s="196">
        <v>0</v>
      </c>
      <c r="AN30" s="196">
        <v>0</v>
      </c>
      <c r="AO30" s="196">
        <v>0</v>
      </c>
      <c r="AP30" s="196">
        <v>0</v>
      </c>
      <c r="AQ30" s="196">
        <v>0</v>
      </c>
      <c r="AR30" s="196">
        <v>0</v>
      </c>
      <c r="AS30" s="196">
        <v>0</v>
      </c>
      <c r="AT30" s="196">
        <v>0</v>
      </c>
      <c r="AU30" s="196">
        <v>0</v>
      </c>
      <c r="AV30" s="196">
        <v>0</v>
      </c>
      <c r="AW30" s="196">
        <v>0</v>
      </c>
      <c r="AX30" s="196">
        <v>0</v>
      </c>
      <c r="AY30" s="196">
        <v>0</v>
      </c>
      <c r="AZ30" s="196">
        <v>0</v>
      </c>
      <c r="BA30" s="196">
        <v>0</v>
      </c>
      <c r="BB30" s="196">
        <v>0</v>
      </c>
      <c r="BC30" s="196">
        <v>0</v>
      </c>
      <c r="BD30" s="18">
        <f t="shared" si="6"/>
        <v>0</v>
      </c>
      <c r="BE30" s="156" t="e">
        <f t="shared" si="11"/>
        <v>#DIV/0!</v>
      </c>
      <c r="BF30" s="156" t="e">
        <f t="shared" si="8"/>
        <v>#DIV/0!</v>
      </c>
      <c r="BG30" s="13"/>
    </row>
    <row r="31" spans="1:59" x14ac:dyDescent="0.2">
      <c r="A31" s="373"/>
      <c r="B31" s="12" t="s">
        <v>37</v>
      </c>
      <c r="C31" s="228" t="s">
        <v>38</v>
      </c>
      <c r="D31" s="196">
        <v>0</v>
      </c>
      <c r="E31" s="196">
        <v>0</v>
      </c>
      <c r="F31" s="196">
        <v>0</v>
      </c>
      <c r="G31" s="196">
        <v>0</v>
      </c>
      <c r="H31" s="196">
        <v>0</v>
      </c>
      <c r="I31" s="196">
        <v>0</v>
      </c>
      <c r="J31" s="196">
        <v>0</v>
      </c>
      <c r="K31" s="196">
        <v>0</v>
      </c>
      <c r="L31" s="196">
        <v>0</v>
      </c>
      <c r="M31" s="196">
        <v>0</v>
      </c>
      <c r="N31" s="196">
        <v>0</v>
      </c>
      <c r="O31" s="196">
        <v>0</v>
      </c>
      <c r="P31" s="196">
        <v>0</v>
      </c>
      <c r="Q31" s="196">
        <v>0</v>
      </c>
      <c r="R31" s="196">
        <v>0</v>
      </c>
      <c r="S31" s="196">
        <v>0</v>
      </c>
      <c r="T31" s="196">
        <v>0</v>
      </c>
      <c r="U31" s="196">
        <v>0</v>
      </c>
      <c r="V31" s="196">
        <v>0</v>
      </c>
      <c r="W31" s="196">
        <v>0</v>
      </c>
      <c r="X31" s="196">
        <v>0</v>
      </c>
      <c r="Y31" s="196">
        <v>0</v>
      </c>
      <c r="Z31" s="196">
        <v>0</v>
      </c>
      <c r="AA31" s="196">
        <v>0</v>
      </c>
      <c r="AB31" s="196">
        <v>0</v>
      </c>
      <c r="AC31" s="196">
        <v>0</v>
      </c>
      <c r="AD31" s="196">
        <v>0</v>
      </c>
      <c r="AE31" s="196">
        <v>0</v>
      </c>
      <c r="AF31" s="196">
        <v>0</v>
      </c>
      <c r="AG31" s="196">
        <v>0</v>
      </c>
      <c r="AH31" s="196">
        <v>0</v>
      </c>
      <c r="AI31" s="196">
        <v>0</v>
      </c>
      <c r="AJ31" s="196">
        <v>0</v>
      </c>
      <c r="AK31" s="196">
        <v>0</v>
      </c>
      <c r="AL31" s="196">
        <v>0</v>
      </c>
      <c r="AM31" s="196">
        <v>0</v>
      </c>
      <c r="AN31" s="196">
        <v>0</v>
      </c>
      <c r="AO31" s="196">
        <v>0</v>
      </c>
      <c r="AP31" s="196">
        <v>0</v>
      </c>
      <c r="AQ31" s="196">
        <v>0</v>
      </c>
      <c r="AR31" s="196">
        <v>0</v>
      </c>
      <c r="AS31" s="196">
        <v>0</v>
      </c>
      <c r="AT31" s="196">
        <v>0</v>
      </c>
      <c r="AU31" s="196">
        <v>0</v>
      </c>
      <c r="AV31" s="196">
        <v>0</v>
      </c>
      <c r="AW31" s="196">
        <v>0</v>
      </c>
      <c r="AX31" s="196">
        <v>0</v>
      </c>
      <c r="AY31" s="196">
        <v>0</v>
      </c>
      <c r="AZ31" s="196">
        <v>0</v>
      </c>
      <c r="BA31" s="196">
        <v>0</v>
      </c>
      <c r="BB31" s="196">
        <v>0</v>
      </c>
      <c r="BC31" s="196">
        <v>0</v>
      </c>
      <c r="BD31" s="18">
        <f t="shared" si="6"/>
        <v>0</v>
      </c>
      <c r="BE31" s="156" t="e">
        <f t="shared" si="11"/>
        <v>#DIV/0!</v>
      </c>
      <c r="BF31" s="156" t="e">
        <f t="shared" si="8"/>
        <v>#DIV/0!</v>
      </c>
      <c r="BG31" s="13"/>
    </row>
    <row r="32" spans="1:59" x14ac:dyDescent="0.2">
      <c r="A32" s="374"/>
      <c r="B32" s="364" t="s">
        <v>40</v>
      </c>
      <c r="C32" s="365"/>
      <c r="D32" s="23">
        <f t="shared" ref="D32:E32" si="12">SUM(D20:D31)</f>
        <v>0</v>
      </c>
      <c r="E32" s="23">
        <f t="shared" si="12"/>
        <v>0</v>
      </c>
      <c r="F32" s="23">
        <f t="shared" ref="F32:BC32" si="13">SUM(F20:F31)</f>
        <v>0</v>
      </c>
      <c r="G32" s="23">
        <f t="shared" si="13"/>
        <v>0</v>
      </c>
      <c r="H32" s="23">
        <f t="shared" si="13"/>
        <v>0</v>
      </c>
      <c r="I32" s="23">
        <f t="shared" si="13"/>
        <v>0</v>
      </c>
      <c r="J32" s="23">
        <f t="shared" si="13"/>
        <v>0</v>
      </c>
      <c r="K32" s="23">
        <f t="shared" si="13"/>
        <v>0</v>
      </c>
      <c r="L32" s="23">
        <f t="shared" si="13"/>
        <v>0</v>
      </c>
      <c r="M32" s="23">
        <f t="shared" si="13"/>
        <v>0</v>
      </c>
      <c r="N32" s="23">
        <f t="shared" si="13"/>
        <v>0</v>
      </c>
      <c r="O32" s="23">
        <f t="shared" si="13"/>
        <v>0</v>
      </c>
      <c r="P32" s="23">
        <f t="shared" si="13"/>
        <v>0</v>
      </c>
      <c r="Q32" s="23">
        <f t="shared" si="13"/>
        <v>0</v>
      </c>
      <c r="R32" s="23">
        <f t="shared" si="13"/>
        <v>0</v>
      </c>
      <c r="S32" s="23">
        <f t="shared" si="13"/>
        <v>0</v>
      </c>
      <c r="T32" s="23">
        <f t="shared" si="13"/>
        <v>0</v>
      </c>
      <c r="U32" s="23">
        <f t="shared" si="13"/>
        <v>0</v>
      </c>
      <c r="V32" s="23">
        <f t="shared" si="13"/>
        <v>0</v>
      </c>
      <c r="W32" s="23">
        <f t="shared" si="13"/>
        <v>0</v>
      </c>
      <c r="X32" s="23">
        <f t="shared" si="13"/>
        <v>0</v>
      </c>
      <c r="Y32" s="23">
        <f t="shared" si="13"/>
        <v>0</v>
      </c>
      <c r="Z32" s="23">
        <f t="shared" si="13"/>
        <v>0</v>
      </c>
      <c r="AA32" s="23">
        <f t="shared" si="13"/>
        <v>0</v>
      </c>
      <c r="AB32" s="23">
        <f t="shared" si="13"/>
        <v>0</v>
      </c>
      <c r="AC32" s="23">
        <f t="shared" si="13"/>
        <v>0</v>
      </c>
      <c r="AD32" s="23">
        <f t="shared" si="13"/>
        <v>0</v>
      </c>
      <c r="AE32" s="23">
        <f t="shared" si="13"/>
        <v>0</v>
      </c>
      <c r="AF32" s="23">
        <f t="shared" si="13"/>
        <v>0</v>
      </c>
      <c r="AG32" s="23">
        <f t="shared" si="13"/>
        <v>0</v>
      </c>
      <c r="AH32" s="23">
        <f t="shared" si="13"/>
        <v>0</v>
      </c>
      <c r="AI32" s="23">
        <f t="shared" si="13"/>
        <v>0</v>
      </c>
      <c r="AJ32" s="23">
        <f t="shared" si="13"/>
        <v>0</v>
      </c>
      <c r="AK32" s="23">
        <f t="shared" si="13"/>
        <v>0</v>
      </c>
      <c r="AL32" s="23">
        <f t="shared" si="13"/>
        <v>0</v>
      </c>
      <c r="AM32" s="23">
        <f t="shared" si="13"/>
        <v>0</v>
      </c>
      <c r="AN32" s="23">
        <f t="shared" si="13"/>
        <v>0</v>
      </c>
      <c r="AO32" s="23">
        <f t="shared" si="13"/>
        <v>0</v>
      </c>
      <c r="AP32" s="23">
        <f t="shared" si="13"/>
        <v>0</v>
      </c>
      <c r="AQ32" s="23">
        <f t="shared" si="13"/>
        <v>0</v>
      </c>
      <c r="AR32" s="23">
        <f t="shared" si="13"/>
        <v>0</v>
      </c>
      <c r="AS32" s="23">
        <f t="shared" si="13"/>
        <v>0</v>
      </c>
      <c r="AT32" s="23">
        <f t="shared" si="13"/>
        <v>0</v>
      </c>
      <c r="AU32" s="23">
        <f t="shared" si="13"/>
        <v>0</v>
      </c>
      <c r="AV32" s="23">
        <f t="shared" si="13"/>
        <v>0</v>
      </c>
      <c r="AW32" s="23">
        <f t="shared" si="13"/>
        <v>0</v>
      </c>
      <c r="AX32" s="23">
        <f t="shared" si="13"/>
        <v>0</v>
      </c>
      <c r="AY32" s="23">
        <f t="shared" si="13"/>
        <v>0</v>
      </c>
      <c r="AZ32" s="23">
        <f t="shared" si="13"/>
        <v>0</v>
      </c>
      <c r="BA32" s="23">
        <f t="shared" si="13"/>
        <v>0</v>
      </c>
      <c r="BB32" s="23">
        <f t="shared" si="13"/>
        <v>0</v>
      </c>
      <c r="BC32" s="23">
        <f t="shared" si="13"/>
        <v>0</v>
      </c>
      <c r="BD32" s="19">
        <f t="shared" si="6"/>
        <v>0</v>
      </c>
      <c r="BE32" s="151" t="e">
        <f>SUM(BE20:BE31)</f>
        <v>#DIV/0!</v>
      </c>
      <c r="BF32" s="183" t="e">
        <f t="shared" si="8"/>
        <v>#DIV/0!</v>
      </c>
      <c r="BG32" s="13"/>
    </row>
    <row r="33" spans="1:59" x14ac:dyDescent="0.2">
      <c r="A33" s="366" t="s">
        <v>47</v>
      </c>
      <c r="B33" s="369" t="s">
        <v>42</v>
      </c>
      <c r="C33" s="369"/>
      <c r="D33" s="196">
        <v>0</v>
      </c>
      <c r="E33" s="196">
        <v>0</v>
      </c>
      <c r="F33" s="196">
        <v>0</v>
      </c>
      <c r="G33" s="196">
        <v>0</v>
      </c>
      <c r="H33" s="196">
        <v>0</v>
      </c>
      <c r="I33" s="196">
        <v>0</v>
      </c>
      <c r="J33" s="196">
        <v>0</v>
      </c>
      <c r="K33" s="196">
        <v>0</v>
      </c>
      <c r="L33" s="196">
        <v>0</v>
      </c>
      <c r="M33" s="196">
        <v>0</v>
      </c>
      <c r="N33" s="196">
        <v>0</v>
      </c>
      <c r="O33" s="196">
        <v>0</v>
      </c>
      <c r="P33" s="196">
        <v>0</v>
      </c>
      <c r="Q33" s="196">
        <v>0</v>
      </c>
      <c r="R33" s="196">
        <v>0</v>
      </c>
      <c r="S33" s="196">
        <v>0</v>
      </c>
      <c r="T33" s="196">
        <v>0</v>
      </c>
      <c r="U33" s="196">
        <v>0</v>
      </c>
      <c r="V33" s="196">
        <v>0</v>
      </c>
      <c r="W33" s="196">
        <v>0</v>
      </c>
      <c r="X33" s="196">
        <v>0</v>
      </c>
      <c r="Y33" s="196">
        <v>0</v>
      </c>
      <c r="Z33" s="196">
        <v>0</v>
      </c>
      <c r="AA33" s="196">
        <v>0</v>
      </c>
      <c r="AB33" s="196">
        <v>0</v>
      </c>
      <c r="AC33" s="196">
        <v>0</v>
      </c>
      <c r="AD33" s="196">
        <v>0</v>
      </c>
      <c r="AE33" s="196">
        <v>0</v>
      </c>
      <c r="AF33" s="196">
        <v>0</v>
      </c>
      <c r="AG33" s="196">
        <v>0</v>
      </c>
      <c r="AH33" s="196">
        <v>0</v>
      </c>
      <c r="AI33" s="196">
        <v>0</v>
      </c>
      <c r="AJ33" s="196">
        <v>0</v>
      </c>
      <c r="AK33" s="196">
        <v>0</v>
      </c>
      <c r="AL33" s="196">
        <v>0</v>
      </c>
      <c r="AM33" s="196">
        <v>0</v>
      </c>
      <c r="AN33" s="196">
        <v>0</v>
      </c>
      <c r="AO33" s="196">
        <v>0</v>
      </c>
      <c r="AP33" s="196">
        <v>0</v>
      </c>
      <c r="AQ33" s="196">
        <v>0</v>
      </c>
      <c r="AR33" s="196">
        <v>0</v>
      </c>
      <c r="AS33" s="196">
        <v>0</v>
      </c>
      <c r="AT33" s="196">
        <v>0</v>
      </c>
      <c r="AU33" s="196">
        <v>0</v>
      </c>
      <c r="AV33" s="196">
        <v>0</v>
      </c>
      <c r="AW33" s="196">
        <v>0</v>
      </c>
      <c r="AX33" s="196">
        <v>0</v>
      </c>
      <c r="AY33" s="196">
        <v>0</v>
      </c>
      <c r="AZ33" s="196">
        <v>0</v>
      </c>
      <c r="BA33" s="196">
        <v>0</v>
      </c>
      <c r="BB33" s="196">
        <v>0</v>
      </c>
      <c r="BC33" s="196">
        <v>0</v>
      </c>
      <c r="BD33" s="18">
        <f>SUM(D33:BC33)</f>
        <v>0</v>
      </c>
      <c r="BE33" s="156" t="e">
        <f>BD33/$BD$39</f>
        <v>#DIV/0!</v>
      </c>
      <c r="BF33" s="157" t="e">
        <f>BD33/$BD$44</f>
        <v>#DIV/0!</v>
      </c>
      <c r="BG33" s="13"/>
    </row>
    <row r="34" spans="1:59" x14ac:dyDescent="0.2">
      <c r="A34" s="367"/>
      <c r="B34" s="369" t="s">
        <v>65</v>
      </c>
      <c r="C34" s="369"/>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0</v>
      </c>
      <c r="AG34" s="196">
        <v>0</v>
      </c>
      <c r="AH34" s="196">
        <v>0</v>
      </c>
      <c r="AI34" s="196">
        <v>0</v>
      </c>
      <c r="AJ34" s="196">
        <v>0</v>
      </c>
      <c r="AK34" s="196">
        <v>0</v>
      </c>
      <c r="AL34" s="196">
        <v>0</v>
      </c>
      <c r="AM34" s="196">
        <v>0</v>
      </c>
      <c r="AN34" s="196">
        <v>0</v>
      </c>
      <c r="AO34" s="196">
        <v>0</v>
      </c>
      <c r="AP34" s="196">
        <v>0</v>
      </c>
      <c r="AQ34" s="196">
        <v>0</v>
      </c>
      <c r="AR34" s="196">
        <v>0</v>
      </c>
      <c r="AS34" s="196">
        <v>0</v>
      </c>
      <c r="AT34" s="196">
        <v>0</v>
      </c>
      <c r="AU34" s="196">
        <v>0</v>
      </c>
      <c r="AV34" s="196">
        <v>0</v>
      </c>
      <c r="AW34" s="196">
        <v>0</v>
      </c>
      <c r="AX34" s="196">
        <v>0</v>
      </c>
      <c r="AY34" s="196">
        <v>0</v>
      </c>
      <c r="AZ34" s="196">
        <v>0</v>
      </c>
      <c r="BA34" s="196">
        <v>0</v>
      </c>
      <c r="BB34" s="196">
        <v>0</v>
      </c>
      <c r="BC34" s="196">
        <v>0</v>
      </c>
      <c r="BD34" s="18">
        <f t="shared" si="6"/>
        <v>0</v>
      </c>
      <c r="BE34" s="156" t="e">
        <f t="shared" ref="BE34:BE38" si="14">BD34/$BD$39</f>
        <v>#DIV/0!</v>
      </c>
      <c r="BF34" s="157" t="e">
        <f t="shared" si="8"/>
        <v>#DIV/0!</v>
      </c>
      <c r="BG34" s="13"/>
    </row>
    <row r="35" spans="1:59" x14ac:dyDescent="0.2">
      <c r="A35" s="367"/>
      <c r="B35" s="369" t="s">
        <v>44</v>
      </c>
      <c r="C35" s="369"/>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0</v>
      </c>
      <c r="AG35" s="196">
        <v>0</v>
      </c>
      <c r="AH35" s="196">
        <v>0</v>
      </c>
      <c r="AI35" s="196">
        <v>0</v>
      </c>
      <c r="AJ35" s="196">
        <v>0</v>
      </c>
      <c r="AK35" s="196">
        <v>0</v>
      </c>
      <c r="AL35" s="196">
        <v>0</v>
      </c>
      <c r="AM35" s="196">
        <v>0</v>
      </c>
      <c r="AN35" s="196">
        <v>0</v>
      </c>
      <c r="AO35" s="196">
        <v>0</v>
      </c>
      <c r="AP35" s="196">
        <v>0</v>
      </c>
      <c r="AQ35" s="196">
        <v>0</v>
      </c>
      <c r="AR35" s="196">
        <v>0</v>
      </c>
      <c r="AS35" s="196">
        <v>0</v>
      </c>
      <c r="AT35" s="196">
        <v>0</v>
      </c>
      <c r="AU35" s="196">
        <v>0</v>
      </c>
      <c r="AV35" s="196">
        <v>0</v>
      </c>
      <c r="AW35" s="196">
        <v>0</v>
      </c>
      <c r="AX35" s="196">
        <v>0</v>
      </c>
      <c r="AY35" s="196">
        <v>0</v>
      </c>
      <c r="AZ35" s="196">
        <v>0</v>
      </c>
      <c r="BA35" s="196">
        <v>0</v>
      </c>
      <c r="BB35" s="196">
        <v>0</v>
      </c>
      <c r="BC35" s="196">
        <v>0</v>
      </c>
      <c r="BD35" s="18">
        <f t="shared" si="6"/>
        <v>0</v>
      </c>
      <c r="BE35" s="156" t="e">
        <f t="shared" si="14"/>
        <v>#DIV/0!</v>
      </c>
      <c r="BF35" s="157" t="e">
        <f t="shared" si="8"/>
        <v>#DIV/0!</v>
      </c>
      <c r="BG35" s="13"/>
    </row>
    <row r="36" spans="1:59" x14ac:dyDescent="0.2">
      <c r="A36" s="367"/>
      <c r="B36" s="369" t="s">
        <v>43</v>
      </c>
      <c r="C36" s="369"/>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0</v>
      </c>
      <c r="AG36" s="196">
        <v>0</v>
      </c>
      <c r="AH36" s="196">
        <v>0</v>
      </c>
      <c r="AI36" s="196">
        <v>0</v>
      </c>
      <c r="AJ36" s="196">
        <v>0</v>
      </c>
      <c r="AK36" s="196">
        <v>0</v>
      </c>
      <c r="AL36" s="196">
        <v>0</v>
      </c>
      <c r="AM36" s="196">
        <v>0</v>
      </c>
      <c r="AN36" s="196">
        <v>0</v>
      </c>
      <c r="AO36" s="196">
        <v>0</v>
      </c>
      <c r="AP36" s="196">
        <v>0</v>
      </c>
      <c r="AQ36" s="196">
        <v>0</v>
      </c>
      <c r="AR36" s="196">
        <v>0</v>
      </c>
      <c r="AS36" s="196">
        <v>0</v>
      </c>
      <c r="AT36" s="196">
        <v>0</v>
      </c>
      <c r="AU36" s="196">
        <v>0</v>
      </c>
      <c r="AV36" s="196">
        <v>0</v>
      </c>
      <c r="AW36" s="196">
        <v>0</v>
      </c>
      <c r="AX36" s="196">
        <v>0</v>
      </c>
      <c r="AY36" s="196">
        <v>0</v>
      </c>
      <c r="AZ36" s="196">
        <v>0</v>
      </c>
      <c r="BA36" s="196">
        <v>0</v>
      </c>
      <c r="BB36" s="196">
        <v>0</v>
      </c>
      <c r="BC36" s="196">
        <v>0</v>
      </c>
      <c r="BD36" s="18">
        <f t="shared" si="6"/>
        <v>0</v>
      </c>
      <c r="BE36" s="156" t="e">
        <f t="shared" si="14"/>
        <v>#DIV/0!</v>
      </c>
      <c r="BF36" s="157" t="e">
        <f t="shared" si="8"/>
        <v>#DIV/0!</v>
      </c>
      <c r="BG36" s="13"/>
    </row>
    <row r="37" spans="1:59" x14ac:dyDescent="0.2">
      <c r="A37" s="367"/>
      <c r="B37" s="369" t="s">
        <v>45</v>
      </c>
      <c r="C37" s="369"/>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0</v>
      </c>
      <c r="AG37" s="196">
        <v>0</v>
      </c>
      <c r="AH37" s="196">
        <v>0</v>
      </c>
      <c r="AI37" s="196">
        <v>0</v>
      </c>
      <c r="AJ37" s="196">
        <v>0</v>
      </c>
      <c r="AK37" s="196">
        <v>0</v>
      </c>
      <c r="AL37" s="196">
        <v>0</v>
      </c>
      <c r="AM37" s="196">
        <v>0</v>
      </c>
      <c r="AN37" s="196">
        <v>0</v>
      </c>
      <c r="AO37" s="196">
        <v>0</v>
      </c>
      <c r="AP37" s="196">
        <v>0</v>
      </c>
      <c r="AQ37" s="196">
        <v>0</v>
      </c>
      <c r="AR37" s="196">
        <v>0</v>
      </c>
      <c r="AS37" s="196">
        <v>0</v>
      </c>
      <c r="AT37" s="196">
        <v>0</v>
      </c>
      <c r="AU37" s="196">
        <v>0</v>
      </c>
      <c r="AV37" s="196">
        <v>0</v>
      </c>
      <c r="AW37" s="196">
        <v>0</v>
      </c>
      <c r="AX37" s="196">
        <v>0</v>
      </c>
      <c r="AY37" s="196">
        <v>0</v>
      </c>
      <c r="AZ37" s="196">
        <v>0</v>
      </c>
      <c r="BA37" s="196">
        <v>0</v>
      </c>
      <c r="BB37" s="196">
        <v>0</v>
      </c>
      <c r="BC37" s="196">
        <v>0</v>
      </c>
      <c r="BD37" s="18">
        <f t="shared" si="6"/>
        <v>0</v>
      </c>
      <c r="BE37" s="156" t="e">
        <f t="shared" si="14"/>
        <v>#DIV/0!</v>
      </c>
      <c r="BF37" s="157" t="e">
        <f t="shared" si="8"/>
        <v>#DIV/0!</v>
      </c>
      <c r="BG37" s="13"/>
    </row>
    <row r="38" spans="1:59" x14ac:dyDescent="0.2">
      <c r="A38" s="367"/>
      <c r="B38" s="369" t="s">
        <v>13</v>
      </c>
      <c r="C38" s="369"/>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0</v>
      </c>
      <c r="AG38" s="196">
        <v>0</v>
      </c>
      <c r="AH38" s="196">
        <v>0</v>
      </c>
      <c r="AI38" s="196">
        <v>0</v>
      </c>
      <c r="AJ38" s="196">
        <v>0</v>
      </c>
      <c r="AK38" s="196">
        <v>0</v>
      </c>
      <c r="AL38" s="196">
        <v>0</v>
      </c>
      <c r="AM38" s="196">
        <v>0</v>
      </c>
      <c r="AN38" s="196">
        <v>0</v>
      </c>
      <c r="AO38" s="196">
        <v>0</v>
      </c>
      <c r="AP38" s="196">
        <v>0</v>
      </c>
      <c r="AQ38" s="196">
        <v>0</v>
      </c>
      <c r="AR38" s="196">
        <v>0</v>
      </c>
      <c r="AS38" s="196">
        <v>0</v>
      </c>
      <c r="AT38" s="196">
        <v>0</v>
      </c>
      <c r="AU38" s="196">
        <v>0</v>
      </c>
      <c r="AV38" s="196">
        <v>0</v>
      </c>
      <c r="AW38" s="196">
        <v>0</v>
      </c>
      <c r="AX38" s="196">
        <v>0</v>
      </c>
      <c r="AY38" s="196">
        <v>0</v>
      </c>
      <c r="AZ38" s="196">
        <v>0</v>
      </c>
      <c r="BA38" s="196">
        <v>0</v>
      </c>
      <c r="BB38" s="196">
        <v>0</v>
      </c>
      <c r="BC38" s="196">
        <v>0</v>
      </c>
      <c r="BD38" s="18">
        <f t="shared" si="6"/>
        <v>0</v>
      </c>
      <c r="BE38" s="156" t="e">
        <f t="shared" si="14"/>
        <v>#DIV/0!</v>
      </c>
      <c r="BF38" s="157" t="e">
        <f t="shared" si="8"/>
        <v>#DIV/0!</v>
      </c>
      <c r="BG38" s="13"/>
    </row>
    <row r="39" spans="1:59" s="149" customFormat="1" ht="13.7" customHeight="1" x14ac:dyDescent="0.2">
      <c r="A39" s="368"/>
      <c r="B39" s="370" t="s">
        <v>48</v>
      </c>
      <c r="C39" s="371" t="s">
        <v>14</v>
      </c>
      <c r="D39" s="24">
        <f t="shared" ref="D39:E39" si="15">SUM(D33:D38)</f>
        <v>0</v>
      </c>
      <c r="E39" s="24">
        <f t="shared" si="15"/>
        <v>0</v>
      </c>
      <c r="F39" s="24">
        <f t="shared" ref="F39:BC39" si="16">SUM(F33:F38)</f>
        <v>0</v>
      </c>
      <c r="G39" s="24">
        <f t="shared" si="16"/>
        <v>0</v>
      </c>
      <c r="H39" s="24">
        <f t="shared" si="16"/>
        <v>0</v>
      </c>
      <c r="I39" s="24">
        <f t="shared" si="16"/>
        <v>0</v>
      </c>
      <c r="J39" s="24">
        <f t="shared" si="16"/>
        <v>0</v>
      </c>
      <c r="K39" s="24">
        <f t="shared" si="16"/>
        <v>0</v>
      </c>
      <c r="L39" s="24">
        <f t="shared" si="16"/>
        <v>0</v>
      </c>
      <c r="M39" s="24">
        <f t="shared" si="16"/>
        <v>0</v>
      </c>
      <c r="N39" s="24">
        <f t="shared" si="16"/>
        <v>0</v>
      </c>
      <c r="O39" s="24">
        <f t="shared" si="16"/>
        <v>0</v>
      </c>
      <c r="P39" s="24">
        <f t="shared" si="16"/>
        <v>0</v>
      </c>
      <c r="Q39" s="24">
        <f t="shared" si="16"/>
        <v>0</v>
      </c>
      <c r="R39" s="24">
        <f t="shared" si="16"/>
        <v>0</v>
      </c>
      <c r="S39" s="24">
        <f t="shared" si="16"/>
        <v>0</v>
      </c>
      <c r="T39" s="24">
        <f t="shared" si="16"/>
        <v>0</v>
      </c>
      <c r="U39" s="24">
        <f t="shared" si="16"/>
        <v>0</v>
      </c>
      <c r="V39" s="24">
        <f t="shared" si="16"/>
        <v>0</v>
      </c>
      <c r="W39" s="24">
        <f t="shared" si="16"/>
        <v>0</v>
      </c>
      <c r="X39" s="24">
        <f t="shared" si="16"/>
        <v>0</v>
      </c>
      <c r="Y39" s="24">
        <f t="shared" si="16"/>
        <v>0</v>
      </c>
      <c r="Z39" s="24">
        <f t="shared" si="16"/>
        <v>0</v>
      </c>
      <c r="AA39" s="24">
        <f t="shared" si="16"/>
        <v>0</v>
      </c>
      <c r="AB39" s="24">
        <f t="shared" si="16"/>
        <v>0</v>
      </c>
      <c r="AC39" s="24">
        <f t="shared" si="16"/>
        <v>0</v>
      </c>
      <c r="AD39" s="24">
        <f t="shared" si="16"/>
        <v>0</v>
      </c>
      <c r="AE39" s="24">
        <f t="shared" si="16"/>
        <v>0</v>
      </c>
      <c r="AF39" s="24">
        <f t="shared" si="16"/>
        <v>0</v>
      </c>
      <c r="AG39" s="24">
        <f t="shared" si="16"/>
        <v>0</v>
      </c>
      <c r="AH39" s="24">
        <f t="shared" si="16"/>
        <v>0</v>
      </c>
      <c r="AI39" s="24">
        <f t="shared" si="16"/>
        <v>0</v>
      </c>
      <c r="AJ39" s="24">
        <f t="shared" si="16"/>
        <v>0</v>
      </c>
      <c r="AK39" s="24">
        <f t="shared" si="16"/>
        <v>0</v>
      </c>
      <c r="AL39" s="24">
        <f t="shared" si="16"/>
        <v>0</v>
      </c>
      <c r="AM39" s="24">
        <f t="shared" si="16"/>
        <v>0</v>
      </c>
      <c r="AN39" s="24">
        <f t="shared" si="16"/>
        <v>0</v>
      </c>
      <c r="AO39" s="24">
        <f t="shared" si="16"/>
        <v>0</v>
      </c>
      <c r="AP39" s="24">
        <f t="shared" si="16"/>
        <v>0</v>
      </c>
      <c r="AQ39" s="24">
        <f t="shared" si="16"/>
        <v>0</v>
      </c>
      <c r="AR39" s="24">
        <f t="shared" si="16"/>
        <v>0</v>
      </c>
      <c r="AS39" s="24">
        <f t="shared" si="16"/>
        <v>0</v>
      </c>
      <c r="AT39" s="24">
        <f t="shared" si="16"/>
        <v>0</v>
      </c>
      <c r="AU39" s="24">
        <f t="shared" si="16"/>
        <v>0</v>
      </c>
      <c r="AV39" s="24">
        <f t="shared" si="16"/>
        <v>0</v>
      </c>
      <c r="AW39" s="24">
        <f t="shared" si="16"/>
        <v>0</v>
      </c>
      <c r="AX39" s="24">
        <f t="shared" si="16"/>
        <v>0</v>
      </c>
      <c r="AY39" s="24">
        <f t="shared" si="16"/>
        <v>0</v>
      </c>
      <c r="AZ39" s="24">
        <f t="shared" si="16"/>
        <v>0</v>
      </c>
      <c r="BA39" s="24">
        <f t="shared" si="16"/>
        <v>0</v>
      </c>
      <c r="BB39" s="24">
        <f t="shared" si="16"/>
        <v>0</v>
      </c>
      <c r="BC39" s="24">
        <f t="shared" si="16"/>
        <v>0</v>
      </c>
      <c r="BD39" s="21">
        <f t="shared" si="6"/>
        <v>0</v>
      </c>
      <c r="BE39" s="153" t="e">
        <f>SUM(BE33:BE38)</f>
        <v>#DIV/0!</v>
      </c>
      <c r="BF39" s="184" t="e">
        <f t="shared" si="8"/>
        <v>#DIV/0!</v>
      </c>
      <c r="BG39" s="226"/>
    </row>
    <row r="40" spans="1:59" ht="12.75" customHeight="1" x14ac:dyDescent="0.2">
      <c r="A40" s="378" t="s">
        <v>78</v>
      </c>
      <c r="B40" s="381" t="s">
        <v>46</v>
      </c>
      <c r="C40" s="369"/>
      <c r="D40" s="196">
        <v>0</v>
      </c>
      <c r="E40" s="196">
        <v>0</v>
      </c>
      <c r="F40" s="196">
        <v>0</v>
      </c>
      <c r="G40" s="196">
        <v>0</v>
      </c>
      <c r="H40" s="196">
        <v>0</v>
      </c>
      <c r="I40" s="196">
        <v>0</v>
      </c>
      <c r="J40" s="196">
        <v>0</v>
      </c>
      <c r="K40" s="196">
        <v>0</v>
      </c>
      <c r="L40" s="196">
        <v>0</v>
      </c>
      <c r="M40" s="196">
        <v>0</v>
      </c>
      <c r="N40" s="196">
        <v>0</v>
      </c>
      <c r="O40" s="196">
        <v>0</v>
      </c>
      <c r="P40" s="196">
        <v>0</v>
      </c>
      <c r="Q40" s="196">
        <v>0</v>
      </c>
      <c r="R40" s="196">
        <v>0</v>
      </c>
      <c r="S40" s="196">
        <v>0</v>
      </c>
      <c r="T40" s="196">
        <v>0</v>
      </c>
      <c r="U40" s="196">
        <v>0</v>
      </c>
      <c r="V40" s="196">
        <v>0</v>
      </c>
      <c r="W40" s="196">
        <v>0</v>
      </c>
      <c r="X40" s="196">
        <v>0</v>
      </c>
      <c r="Y40" s="196">
        <v>0</v>
      </c>
      <c r="Z40" s="196">
        <v>0</v>
      </c>
      <c r="AA40" s="196">
        <v>0</v>
      </c>
      <c r="AB40" s="196">
        <v>0</v>
      </c>
      <c r="AC40" s="196">
        <v>0</v>
      </c>
      <c r="AD40" s="196">
        <v>0</v>
      </c>
      <c r="AE40" s="196">
        <v>0</v>
      </c>
      <c r="AF40" s="196">
        <v>0</v>
      </c>
      <c r="AG40" s="196">
        <v>0</v>
      </c>
      <c r="AH40" s="196">
        <v>0</v>
      </c>
      <c r="AI40" s="196">
        <v>0</v>
      </c>
      <c r="AJ40" s="196">
        <v>0</v>
      </c>
      <c r="AK40" s="196">
        <v>0</v>
      </c>
      <c r="AL40" s="196">
        <v>0</v>
      </c>
      <c r="AM40" s="196">
        <v>0</v>
      </c>
      <c r="AN40" s="196">
        <v>0</v>
      </c>
      <c r="AO40" s="196">
        <v>0</v>
      </c>
      <c r="AP40" s="196">
        <v>0</v>
      </c>
      <c r="AQ40" s="196">
        <v>0</v>
      </c>
      <c r="AR40" s="196">
        <v>0</v>
      </c>
      <c r="AS40" s="196">
        <v>0</v>
      </c>
      <c r="AT40" s="196">
        <v>0</v>
      </c>
      <c r="AU40" s="196">
        <v>0</v>
      </c>
      <c r="AV40" s="196">
        <v>0</v>
      </c>
      <c r="AW40" s="196">
        <v>0</v>
      </c>
      <c r="AX40" s="196">
        <v>0</v>
      </c>
      <c r="AY40" s="196">
        <v>0</v>
      </c>
      <c r="AZ40" s="196">
        <v>0</v>
      </c>
      <c r="BA40" s="196">
        <v>0</v>
      </c>
      <c r="BB40" s="196">
        <v>0</v>
      </c>
      <c r="BC40" s="196">
        <v>0</v>
      </c>
      <c r="BD40" s="22">
        <f t="shared" si="6"/>
        <v>0</v>
      </c>
      <c r="BE40" s="156" t="e">
        <f>BD40/$BD$43</f>
        <v>#DIV/0!</v>
      </c>
      <c r="BF40" s="181" t="e">
        <f t="shared" si="8"/>
        <v>#DIV/0!</v>
      </c>
      <c r="BG40" s="13"/>
    </row>
    <row r="41" spans="1:59" x14ac:dyDescent="0.2">
      <c r="A41" s="379"/>
      <c r="B41" s="381" t="s">
        <v>41</v>
      </c>
      <c r="C41" s="369"/>
      <c r="D41" s="196">
        <v>0</v>
      </c>
      <c r="E41" s="196">
        <v>0</v>
      </c>
      <c r="F41" s="196">
        <v>0</v>
      </c>
      <c r="G41" s="196">
        <v>0</v>
      </c>
      <c r="H41" s="196">
        <v>0</v>
      </c>
      <c r="I41" s="196">
        <v>0</v>
      </c>
      <c r="J41" s="196">
        <v>0</v>
      </c>
      <c r="K41" s="196">
        <v>0</v>
      </c>
      <c r="L41" s="196">
        <v>0</v>
      </c>
      <c r="M41" s="196">
        <v>0</v>
      </c>
      <c r="N41" s="196">
        <v>0</v>
      </c>
      <c r="O41" s="196">
        <v>0</v>
      </c>
      <c r="P41" s="196">
        <v>0</v>
      </c>
      <c r="Q41" s="196">
        <v>0</v>
      </c>
      <c r="R41" s="196">
        <v>0</v>
      </c>
      <c r="S41" s="196">
        <v>0</v>
      </c>
      <c r="T41" s="196">
        <v>0</v>
      </c>
      <c r="U41" s="196">
        <v>0</v>
      </c>
      <c r="V41" s="196">
        <v>0</v>
      </c>
      <c r="W41" s="196">
        <v>0</v>
      </c>
      <c r="X41" s="196">
        <v>0</v>
      </c>
      <c r="Y41" s="196">
        <v>0</v>
      </c>
      <c r="Z41" s="196">
        <v>0</v>
      </c>
      <c r="AA41" s="196">
        <v>0</v>
      </c>
      <c r="AB41" s="196">
        <v>0</v>
      </c>
      <c r="AC41" s="196">
        <v>0</v>
      </c>
      <c r="AD41" s="196">
        <v>0</v>
      </c>
      <c r="AE41" s="196">
        <v>0</v>
      </c>
      <c r="AF41" s="196">
        <v>0</v>
      </c>
      <c r="AG41" s="196">
        <v>0</v>
      </c>
      <c r="AH41" s="196">
        <v>0</v>
      </c>
      <c r="AI41" s="196">
        <v>0</v>
      </c>
      <c r="AJ41" s="196">
        <v>0</v>
      </c>
      <c r="AK41" s="196">
        <v>0</v>
      </c>
      <c r="AL41" s="196">
        <v>0</v>
      </c>
      <c r="AM41" s="196">
        <v>0</v>
      </c>
      <c r="AN41" s="196">
        <v>0</v>
      </c>
      <c r="AO41" s="196">
        <v>0</v>
      </c>
      <c r="AP41" s="196">
        <v>0</v>
      </c>
      <c r="AQ41" s="196">
        <v>0</v>
      </c>
      <c r="AR41" s="196">
        <v>0</v>
      </c>
      <c r="AS41" s="196">
        <v>0</v>
      </c>
      <c r="AT41" s="196">
        <v>0</v>
      </c>
      <c r="AU41" s="196">
        <v>0</v>
      </c>
      <c r="AV41" s="196">
        <v>0</v>
      </c>
      <c r="AW41" s="196">
        <v>0</v>
      </c>
      <c r="AX41" s="196">
        <v>0</v>
      </c>
      <c r="AY41" s="196">
        <v>0</v>
      </c>
      <c r="AZ41" s="196">
        <v>0</v>
      </c>
      <c r="BA41" s="196">
        <v>0</v>
      </c>
      <c r="BB41" s="196">
        <v>0</v>
      </c>
      <c r="BC41" s="196">
        <v>0</v>
      </c>
      <c r="BD41" s="22">
        <f t="shared" si="6"/>
        <v>0</v>
      </c>
      <c r="BE41" s="156" t="e">
        <f>BD41/$BD$43</f>
        <v>#DIV/0!</v>
      </c>
      <c r="BF41" s="181" t="e">
        <f t="shared" si="8"/>
        <v>#DIV/0!</v>
      </c>
      <c r="BG41" s="13"/>
    </row>
    <row r="42" spans="1:59" x14ac:dyDescent="0.2">
      <c r="A42" s="379"/>
      <c r="B42" s="382" t="s">
        <v>15</v>
      </c>
      <c r="C42" s="383"/>
      <c r="D42" s="196">
        <v>0</v>
      </c>
      <c r="E42" s="196">
        <v>0</v>
      </c>
      <c r="F42" s="196">
        <v>0</v>
      </c>
      <c r="G42" s="196">
        <v>0</v>
      </c>
      <c r="H42" s="196">
        <v>0</v>
      </c>
      <c r="I42" s="196">
        <v>0</v>
      </c>
      <c r="J42" s="196">
        <v>0</v>
      </c>
      <c r="K42" s="196">
        <v>0</v>
      </c>
      <c r="L42" s="196">
        <v>0</v>
      </c>
      <c r="M42" s="196">
        <v>0</v>
      </c>
      <c r="N42" s="196">
        <v>0</v>
      </c>
      <c r="O42" s="196">
        <v>0</v>
      </c>
      <c r="P42" s="196">
        <v>0</v>
      </c>
      <c r="Q42" s="196">
        <v>0</v>
      </c>
      <c r="R42" s="196">
        <v>0</v>
      </c>
      <c r="S42" s="196">
        <v>0</v>
      </c>
      <c r="T42" s="196">
        <v>0</v>
      </c>
      <c r="U42" s="196">
        <v>0</v>
      </c>
      <c r="V42" s="196">
        <v>0</v>
      </c>
      <c r="W42" s="196">
        <v>0</v>
      </c>
      <c r="X42" s="196">
        <v>0</v>
      </c>
      <c r="Y42" s="196">
        <v>0</v>
      </c>
      <c r="Z42" s="196">
        <v>0</v>
      </c>
      <c r="AA42" s="196">
        <v>0</v>
      </c>
      <c r="AB42" s="196">
        <v>0</v>
      </c>
      <c r="AC42" s="196">
        <v>0</v>
      </c>
      <c r="AD42" s="196">
        <v>0</v>
      </c>
      <c r="AE42" s="196">
        <v>0</v>
      </c>
      <c r="AF42" s="196">
        <v>0</v>
      </c>
      <c r="AG42" s="196">
        <v>0</v>
      </c>
      <c r="AH42" s="196">
        <v>0</v>
      </c>
      <c r="AI42" s="196">
        <v>0</v>
      </c>
      <c r="AJ42" s="196">
        <v>0</v>
      </c>
      <c r="AK42" s="196">
        <v>0</v>
      </c>
      <c r="AL42" s="196">
        <v>0</v>
      </c>
      <c r="AM42" s="196">
        <v>0</v>
      </c>
      <c r="AN42" s="196">
        <v>0</v>
      </c>
      <c r="AO42" s="196">
        <v>0</v>
      </c>
      <c r="AP42" s="196">
        <v>0</v>
      </c>
      <c r="AQ42" s="196">
        <v>0</v>
      </c>
      <c r="AR42" s="196">
        <v>0</v>
      </c>
      <c r="AS42" s="196">
        <v>0</v>
      </c>
      <c r="AT42" s="196">
        <v>0</v>
      </c>
      <c r="AU42" s="196">
        <v>0</v>
      </c>
      <c r="AV42" s="196">
        <v>0</v>
      </c>
      <c r="AW42" s="196">
        <v>0</v>
      </c>
      <c r="AX42" s="196">
        <v>0</v>
      </c>
      <c r="AY42" s="196">
        <v>0</v>
      </c>
      <c r="AZ42" s="196">
        <v>0</v>
      </c>
      <c r="BA42" s="196">
        <v>0</v>
      </c>
      <c r="BB42" s="196">
        <v>0</v>
      </c>
      <c r="BC42" s="196">
        <v>0</v>
      </c>
      <c r="BD42" s="22">
        <f t="shared" si="6"/>
        <v>0</v>
      </c>
      <c r="BE42" s="156" t="e">
        <f>BD42/$BD$43</f>
        <v>#DIV/0!</v>
      </c>
      <c r="BF42" s="181" t="e">
        <f t="shared" si="8"/>
        <v>#DIV/0!</v>
      </c>
      <c r="BG42" s="13"/>
    </row>
    <row r="43" spans="1:59" x14ac:dyDescent="0.2">
      <c r="A43" s="380"/>
      <c r="B43" s="384" t="s">
        <v>80</v>
      </c>
      <c r="C43" s="385" t="s">
        <v>14</v>
      </c>
      <c r="D43" s="80">
        <f t="shared" ref="D43:E43" si="17">SUM(D40:D42)</f>
        <v>0</v>
      </c>
      <c r="E43" s="80">
        <f t="shared" si="17"/>
        <v>0</v>
      </c>
      <c r="F43" s="80">
        <f t="shared" ref="F43:BC43" si="18">SUM(F40:F42)</f>
        <v>0</v>
      </c>
      <c r="G43" s="80">
        <f t="shared" si="18"/>
        <v>0</v>
      </c>
      <c r="H43" s="80">
        <f t="shared" si="18"/>
        <v>0</v>
      </c>
      <c r="I43" s="80">
        <f t="shared" si="18"/>
        <v>0</v>
      </c>
      <c r="J43" s="80">
        <f t="shared" si="18"/>
        <v>0</v>
      </c>
      <c r="K43" s="80">
        <f t="shared" si="18"/>
        <v>0</v>
      </c>
      <c r="L43" s="80">
        <f t="shared" si="18"/>
        <v>0</v>
      </c>
      <c r="M43" s="80">
        <f t="shared" si="18"/>
        <v>0</v>
      </c>
      <c r="N43" s="80">
        <f t="shared" si="18"/>
        <v>0</v>
      </c>
      <c r="O43" s="80">
        <f t="shared" si="18"/>
        <v>0</v>
      </c>
      <c r="P43" s="80">
        <f t="shared" si="18"/>
        <v>0</v>
      </c>
      <c r="Q43" s="80">
        <f t="shared" si="18"/>
        <v>0</v>
      </c>
      <c r="R43" s="80">
        <f t="shared" si="18"/>
        <v>0</v>
      </c>
      <c r="S43" s="80">
        <f t="shared" si="18"/>
        <v>0</v>
      </c>
      <c r="T43" s="80">
        <f t="shared" si="18"/>
        <v>0</v>
      </c>
      <c r="U43" s="80">
        <f t="shared" si="18"/>
        <v>0</v>
      </c>
      <c r="V43" s="80">
        <f t="shared" si="18"/>
        <v>0</v>
      </c>
      <c r="W43" s="80">
        <f t="shared" si="18"/>
        <v>0</v>
      </c>
      <c r="X43" s="80">
        <f t="shared" si="18"/>
        <v>0</v>
      </c>
      <c r="Y43" s="80">
        <f t="shared" si="18"/>
        <v>0</v>
      </c>
      <c r="Z43" s="80">
        <f t="shared" si="18"/>
        <v>0</v>
      </c>
      <c r="AA43" s="80">
        <f t="shared" si="18"/>
        <v>0</v>
      </c>
      <c r="AB43" s="80">
        <f t="shared" si="18"/>
        <v>0</v>
      </c>
      <c r="AC43" s="80">
        <f t="shared" si="18"/>
        <v>0</v>
      </c>
      <c r="AD43" s="80">
        <f t="shared" si="18"/>
        <v>0</v>
      </c>
      <c r="AE43" s="80">
        <f t="shared" si="18"/>
        <v>0</v>
      </c>
      <c r="AF43" s="80">
        <f t="shared" si="18"/>
        <v>0</v>
      </c>
      <c r="AG43" s="80">
        <f t="shared" si="18"/>
        <v>0</v>
      </c>
      <c r="AH43" s="80">
        <f t="shared" si="18"/>
        <v>0</v>
      </c>
      <c r="AI43" s="80">
        <f t="shared" si="18"/>
        <v>0</v>
      </c>
      <c r="AJ43" s="80">
        <f t="shared" si="18"/>
        <v>0</v>
      </c>
      <c r="AK43" s="80">
        <f t="shared" si="18"/>
        <v>0</v>
      </c>
      <c r="AL43" s="80">
        <f t="shared" si="18"/>
        <v>0</v>
      </c>
      <c r="AM43" s="80">
        <f t="shared" si="18"/>
        <v>0</v>
      </c>
      <c r="AN43" s="80">
        <f t="shared" si="18"/>
        <v>0</v>
      </c>
      <c r="AO43" s="80">
        <f t="shared" si="18"/>
        <v>0</v>
      </c>
      <c r="AP43" s="80">
        <f t="shared" si="18"/>
        <v>0</v>
      </c>
      <c r="AQ43" s="80">
        <f t="shared" si="18"/>
        <v>0</v>
      </c>
      <c r="AR43" s="80">
        <f t="shared" si="18"/>
        <v>0</v>
      </c>
      <c r="AS43" s="80">
        <f t="shared" si="18"/>
        <v>0</v>
      </c>
      <c r="AT43" s="80">
        <f t="shared" si="18"/>
        <v>0</v>
      </c>
      <c r="AU43" s="80">
        <f t="shared" si="18"/>
        <v>0</v>
      </c>
      <c r="AV43" s="80">
        <f t="shared" si="18"/>
        <v>0</v>
      </c>
      <c r="AW43" s="80">
        <f t="shared" si="18"/>
        <v>0</v>
      </c>
      <c r="AX43" s="80">
        <f t="shared" si="18"/>
        <v>0</v>
      </c>
      <c r="AY43" s="80">
        <f t="shared" si="18"/>
        <v>0</v>
      </c>
      <c r="AZ43" s="80">
        <f t="shared" si="18"/>
        <v>0</v>
      </c>
      <c r="BA43" s="80">
        <f t="shared" si="18"/>
        <v>0</v>
      </c>
      <c r="BB43" s="80">
        <f t="shared" si="18"/>
        <v>0</v>
      </c>
      <c r="BC43" s="80">
        <f t="shared" si="18"/>
        <v>0</v>
      </c>
      <c r="BD43" s="79">
        <f>SUM(D43:BC43)</f>
        <v>0</v>
      </c>
      <c r="BE43" s="155" t="e">
        <f>SUM(BE40:BE42)</f>
        <v>#DIV/0!</v>
      </c>
      <c r="BF43" s="185" t="e">
        <f t="shared" si="8"/>
        <v>#DIV/0!</v>
      </c>
      <c r="BG43" s="13"/>
    </row>
    <row r="44" spans="1:59" x14ac:dyDescent="0.2">
      <c r="A44" s="386" t="s">
        <v>16</v>
      </c>
      <c r="B44" s="387"/>
      <c r="C44" s="388"/>
      <c r="D44" s="48">
        <f>D32+D39+D43</f>
        <v>0</v>
      </c>
      <c r="E44" s="48">
        <f t="shared" ref="E44:BD44" si="19">E32+E39+E43</f>
        <v>0</v>
      </c>
      <c r="F44" s="48">
        <f t="shared" si="19"/>
        <v>0</v>
      </c>
      <c r="G44" s="48">
        <f t="shared" si="19"/>
        <v>0</v>
      </c>
      <c r="H44" s="48">
        <f t="shared" si="19"/>
        <v>0</v>
      </c>
      <c r="I44" s="48">
        <f t="shared" si="19"/>
        <v>0</v>
      </c>
      <c r="J44" s="48">
        <f t="shared" si="19"/>
        <v>0</v>
      </c>
      <c r="K44" s="48">
        <f t="shared" si="19"/>
        <v>0</v>
      </c>
      <c r="L44" s="48">
        <f t="shared" si="19"/>
        <v>0</v>
      </c>
      <c r="M44" s="48">
        <f>M32+M39+M43</f>
        <v>0</v>
      </c>
      <c r="N44" s="48">
        <f t="shared" si="19"/>
        <v>0</v>
      </c>
      <c r="O44" s="48">
        <f t="shared" si="19"/>
        <v>0</v>
      </c>
      <c r="P44" s="48">
        <f t="shared" si="19"/>
        <v>0</v>
      </c>
      <c r="Q44" s="48">
        <f t="shared" si="19"/>
        <v>0</v>
      </c>
      <c r="R44" s="48">
        <f t="shared" si="19"/>
        <v>0</v>
      </c>
      <c r="S44" s="48">
        <f t="shared" si="19"/>
        <v>0</v>
      </c>
      <c r="T44" s="48">
        <f t="shared" si="19"/>
        <v>0</v>
      </c>
      <c r="U44" s="48">
        <f t="shared" si="19"/>
        <v>0</v>
      </c>
      <c r="V44" s="48">
        <f t="shared" si="19"/>
        <v>0</v>
      </c>
      <c r="W44" s="48">
        <f t="shared" si="19"/>
        <v>0</v>
      </c>
      <c r="X44" s="48">
        <f t="shared" si="19"/>
        <v>0</v>
      </c>
      <c r="Y44" s="48">
        <f t="shared" si="19"/>
        <v>0</v>
      </c>
      <c r="Z44" s="48">
        <f t="shared" si="19"/>
        <v>0</v>
      </c>
      <c r="AA44" s="48">
        <f t="shared" si="19"/>
        <v>0</v>
      </c>
      <c r="AB44" s="48">
        <f t="shared" si="19"/>
        <v>0</v>
      </c>
      <c r="AC44" s="48">
        <f t="shared" si="19"/>
        <v>0</v>
      </c>
      <c r="AD44" s="48">
        <f t="shared" si="19"/>
        <v>0</v>
      </c>
      <c r="AE44" s="48">
        <f t="shared" si="19"/>
        <v>0</v>
      </c>
      <c r="AF44" s="48">
        <f t="shared" si="19"/>
        <v>0</v>
      </c>
      <c r="AG44" s="48">
        <f t="shared" si="19"/>
        <v>0</v>
      </c>
      <c r="AH44" s="48">
        <f t="shared" si="19"/>
        <v>0</v>
      </c>
      <c r="AI44" s="48">
        <f t="shared" si="19"/>
        <v>0</v>
      </c>
      <c r="AJ44" s="48">
        <f t="shared" si="19"/>
        <v>0</v>
      </c>
      <c r="AK44" s="48">
        <f t="shared" si="19"/>
        <v>0</v>
      </c>
      <c r="AL44" s="48">
        <f t="shared" si="19"/>
        <v>0</v>
      </c>
      <c r="AM44" s="48">
        <f t="shared" si="19"/>
        <v>0</v>
      </c>
      <c r="AN44" s="48">
        <f t="shared" si="19"/>
        <v>0</v>
      </c>
      <c r="AO44" s="48">
        <f t="shared" si="19"/>
        <v>0</v>
      </c>
      <c r="AP44" s="48">
        <f t="shared" si="19"/>
        <v>0</v>
      </c>
      <c r="AQ44" s="48">
        <f t="shared" si="19"/>
        <v>0</v>
      </c>
      <c r="AR44" s="48">
        <f t="shared" si="19"/>
        <v>0</v>
      </c>
      <c r="AS44" s="48">
        <f t="shared" si="19"/>
        <v>0</v>
      </c>
      <c r="AT44" s="48">
        <f t="shared" si="19"/>
        <v>0</v>
      </c>
      <c r="AU44" s="48">
        <f t="shared" si="19"/>
        <v>0</v>
      </c>
      <c r="AV44" s="48">
        <f t="shared" si="19"/>
        <v>0</v>
      </c>
      <c r="AW44" s="48">
        <f t="shared" si="19"/>
        <v>0</v>
      </c>
      <c r="AX44" s="48">
        <f t="shared" si="19"/>
        <v>0</v>
      </c>
      <c r="AY44" s="48">
        <f t="shared" si="19"/>
        <v>0</v>
      </c>
      <c r="AZ44" s="48">
        <f t="shared" si="19"/>
        <v>0</v>
      </c>
      <c r="BA44" s="48">
        <f t="shared" si="19"/>
        <v>0</v>
      </c>
      <c r="BB44" s="48">
        <f t="shared" si="19"/>
        <v>0</v>
      </c>
      <c r="BC44" s="48">
        <f t="shared" si="19"/>
        <v>0</v>
      </c>
      <c r="BD44" s="48">
        <f t="shared" si="19"/>
        <v>0</v>
      </c>
      <c r="BE44" s="180"/>
      <c r="BF44" s="182" t="e">
        <f t="shared" si="8"/>
        <v>#DIV/0!</v>
      </c>
      <c r="BG44" s="13"/>
    </row>
    <row r="45" spans="1:59" ht="7.5" customHeight="1" x14ac:dyDescent="0.2">
      <c r="A45" s="13"/>
      <c r="B45" s="13"/>
      <c r="C45" s="13"/>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c r="BF45" s="15"/>
      <c r="BG45" s="13"/>
    </row>
    <row r="46" spans="1:59" s="219" customFormat="1" x14ac:dyDescent="0.2">
      <c r="A46" s="173" t="s">
        <v>113</v>
      </c>
      <c r="B46" s="174" t="s">
        <v>119</v>
      </c>
      <c r="C46" s="175"/>
      <c r="D46" s="177">
        <f>(D12*1440)*$D$53+(D13*1440)*$D$54+(D14*1440)*$D$55+(D15*1440)*$D$56+(D16*1440)*$D$57+(D17*1440)*$D$58+(D18*1440)*$D$59+(D33*1440)*$D$60+(D34*1440)*$D$61+(D35*1440)*$D$62+(D36*1440)*$D$63+(D37*1440)*$D$64+(D38*1440)*$D$65+(D40*1440)*$D$66+(D41*1440)*$D$67+(D42*1440)*$D$68</f>
        <v>0</v>
      </c>
      <c r="E46" s="177">
        <f>(E12*1440)*$D$53+(E13*1440)*$D$54+(E14*1440)*$D$55+(E15*1440)*$D$56+(E16*1440)*$D$57+(E17*1440)*$D$58+(E18*1440)*$D$59+(E33*1440)*$D$60+(E34*1440)*$D$61+(E35*1440)*$D$62+(E36*1440)*$D$63+(E37*1440)*$D$64+(E38*1440)*$D$65+(E40*1440)*$D$66+(E41*1440)*$D$67+(E42*1440)*$D$68</f>
        <v>0</v>
      </c>
      <c r="F46" s="177">
        <f t="shared" ref="F46:BC46" si="20">(F12*1440)*$D$53+(F13*1440)*$D$54+(F14*1440)*$D$55+(F15*1440)*$D$56+(F16*1440)*$D$57+(F17*1440)*$D$58+(F18*1440)*$D$59+(F33*1440)*$D$60+(F34*1440)*$D$61+(F35*1440)*$D$62+(F36*1440)*$D$63+(F37*1440)*$D$64+(F38*1440)*$D$65+(F40*1440)*$D$66+(F41*1440)*$D$67+(F42*1440)*$D$68</f>
        <v>0</v>
      </c>
      <c r="G46" s="177">
        <f t="shared" si="20"/>
        <v>0</v>
      </c>
      <c r="H46" s="177">
        <f t="shared" si="20"/>
        <v>0</v>
      </c>
      <c r="I46" s="177">
        <f t="shared" si="20"/>
        <v>0</v>
      </c>
      <c r="J46" s="177">
        <f t="shared" si="20"/>
        <v>0</v>
      </c>
      <c r="K46" s="177">
        <f t="shared" si="20"/>
        <v>0</v>
      </c>
      <c r="L46" s="177">
        <f t="shared" si="20"/>
        <v>0</v>
      </c>
      <c r="M46" s="177">
        <f t="shared" si="20"/>
        <v>0</v>
      </c>
      <c r="N46" s="177">
        <f t="shared" si="20"/>
        <v>0</v>
      </c>
      <c r="O46" s="177">
        <f t="shared" si="20"/>
        <v>0</v>
      </c>
      <c r="P46" s="177">
        <f t="shared" si="20"/>
        <v>0</v>
      </c>
      <c r="Q46" s="177">
        <f t="shared" si="20"/>
        <v>0</v>
      </c>
      <c r="R46" s="177">
        <f t="shared" si="20"/>
        <v>0</v>
      </c>
      <c r="S46" s="177">
        <f t="shared" si="20"/>
        <v>0</v>
      </c>
      <c r="T46" s="177">
        <f t="shared" si="20"/>
        <v>0</v>
      </c>
      <c r="U46" s="177">
        <f t="shared" si="20"/>
        <v>0</v>
      </c>
      <c r="V46" s="177">
        <f t="shared" si="20"/>
        <v>0</v>
      </c>
      <c r="W46" s="177">
        <f t="shared" si="20"/>
        <v>0</v>
      </c>
      <c r="X46" s="177">
        <f t="shared" si="20"/>
        <v>0</v>
      </c>
      <c r="Y46" s="177">
        <f t="shared" si="20"/>
        <v>0</v>
      </c>
      <c r="Z46" s="177">
        <f t="shared" si="20"/>
        <v>0</v>
      </c>
      <c r="AA46" s="177">
        <f t="shared" si="20"/>
        <v>0</v>
      </c>
      <c r="AB46" s="177">
        <f t="shared" si="20"/>
        <v>0</v>
      </c>
      <c r="AC46" s="177">
        <f t="shared" si="20"/>
        <v>0</v>
      </c>
      <c r="AD46" s="177">
        <f t="shared" si="20"/>
        <v>0</v>
      </c>
      <c r="AE46" s="177">
        <f t="shared" si="20"/>
        <v>0</v>
      </c>
      <c r="AF46" s="177">
        <f t="shared" si="20"/>
        <v>0</v>
      </c>
      <c r="AG46" s="177">
        <f t="shared" si="20"/>
        <v>0</v>
      </c>
      <c r="AH46" s="177">
        <f t="shared" si="20"/>
        <v>0</v>
      </c>
      <c r="AI46" s="177">
        <f t="shared" si="20"/>
        <v>0</v>
      </c>
      <c r="AJ46" s="177">
        <f t="shared" si="20"/>
        <v>0</v>
      </c>
      <c r="AK46" s="177">
        <f t="shared" si="20"/>
        <v>0</v>
      </c>
      <c r="AL46" s="177">
        <f t="shared" si="20"/>
        <v>0</v>
      </c>
      <c r="AM46" s="177">
        <f t="shared" si="20"/>
        <v>0</v>
      </c>
      <c r="AN46" s="177">
        <f t="shared" si="20"/>
        <v>0</v>
      </c>
      <c r="AO46" s="177">
        <f t="shared" si="20"/>
        <v>0</v>
      </c>
      <c r="AP46" s="177">
        <f t="shared" si="20"/>
        <v>0</v>
      </c>
      <c r="AQ46" s="177">
        <f t="shared" si="20"/>
        <v>0</v>
      </c>
      <c r="AR46" s="177">
        <f t="shared" si="20"/>
        <v>0</v>
      </c>
      <c r="AS46" s="177">
        <f t="shared" si="20"/>
        <v>0</v>
      </c>
      <c r="AT46" s="177">
        <f t="shared" si="20"/>
        <v>0</v>
      </c>
      <c r="AU46" s="177">
        <f t="shared" si="20"/>
        <v>0</v>
      </c>
      <c r="AV46" s="177">
        <f t="shared" si="20"/>
        <v>0</v>
      </c>
      <c r="AW46" s="177">
        <f t="shared" si="20"/>
        <v>0</v>
      </c>
      <c r="AX46" s="177">
        <f t="shared" si="20"/>
        <v>0</v>
      </c>
      <c r="AY46" s="177">
        <f t="shared" si="20"/>
        <v>0</v>
      </c>
      <c r="AZ46" s="177">
        <f t="shared" si="20"/>
        <v>0</v>
      </c>
      <c r="BA46" s="177">
        <f t="shared" si="20"/>
        <v>0</v>
      </c>
      <c r="BB46" s="177">
        <f t="shared" si="20"/>
        <v>0</v>
      </c>
      <c r="BC46" s="177">
        <f t="shared" si="20"/>
        <v>0</v>
      </c>
      <c r="BD46" s="176">
        <f>SUM(D46:BC46)</f>
        <v>0</v>
      </c>
      <c r="BE46" s="172"/>
      <c r="BF46" s="172"/>
      <c r="BG46" s="252"/>
    </row>
    <row r="47" spans="1:59" x14ac:dyDescent="0.2">
      <c r="A47" s="13"/>
      <c r="B47" s="13"/>
      <c r="C47" s="13"/>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c r="BF47" s="15"/>
      <c r="BG47" s="13"/>
    </row>
    <row r="48" spans="1:59" x14ac:dyDescent="0.2">
      <c r="A48" s="345" t="s">
        <v>56</v>
      </c>
      <c r="B48" s="346"/>
      <c r="C48" s="347"/>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25">
        <f>SUM(D48:BC48)</f>
        <v>0</v>
      </c>
      <c r="BE48" s="15"/>
      <c r="BF48" s="15"/>
      <c r="BG48" s="13"/>
    </row>
    <row r="49" spans="1:59" ht="23.25" x14ac:dyDescent="0.3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8"/>
      <c r="BE49" s="28"/>
      <c r="BF49" s="28"/>
      <c r="BG49" s="13"/>
    </row>
    <row r="50" spans="1:59" x14ac:dyDescent="0.2">
      <c r="A50" s="246" t="s">
        <v>120</v>
      </c>
    </row>
    <row r="51" spans="1:59" x14ac:dyDescent="0.2">
      <c r="A51" s="148" t="s">
        <v>121</v>
      </c>
    </row>
    <row r="53" spans="1:59" ht="12.95" customHeight="1" x14ac:dyDescent="0.2">
      <c r="A53" s="436" t="s">
        <v>9</v>
      </c>
      <c r="B53" s="362" t="s">
        <v>22</v>
      </c>
      <c r="C53" s="363"/>
      <c r="D53" s="203">
        <v>8</v>
      </c>
      <c r="E53" s="253"/>
    </row>
    <row r="54" spans="1:59" x14ac:dyDescent="0.2">
      <c r="A54" s="437"/>
      <c r="B54" s="362" t="s">
        <v>23</v>
      </c>
      <c r="C54" s="363"/>
      <c r="D54" s="203">
        <v>4</v>
      </c>
      <c r="E54" s="253"/>
    </row>
    <row r="55" spans="1:59" x14ac:dyDescent="0.2">
      <c r="A55" s="437"/>
      <c r="B55" s="362" t="s">
        <v>24</v>
      </c>
      <c r="C55" s="363"/>
      <c r="D55" s="203">
        <v>10</v>
      </c>
      <c r="E55" s="253"/>
    </row>
    <row r="56" spans="1:59" x14ac:dyDescent="0.2">
      <c r="A56" s="437"/>
      <c r="B56" s="362" t="s">
        <v>25</v>
      </c>
      <c r="C56" s="363"/>
      <c r="D56" s="203">
        <v>7</v>
      </c>
      <c r="E56" s="253"/>
    </row>
    <row r="57" spans="1:59" x14ac:dyDescent="0.2">
      <c r="A57" s="437"/>
      <c r="B57" s="362" t="s">
        <v>26</v>
      </c>
      <c r="C57" s="363"/>
      <c r="D57" s="203">
        <v>5</v>
      </c>
      <c r="E57" s="253"/>
    </row>
    <row r="58" spans="1:59" x14ac:dyDescent="0.2">
      <c r="A58" s="437"/>
      <c r="B58" s="362" t="s">
        <v>27</v>
      </c>
      <c r="C58" s="363"/>
      <c r="D58" s="203">
        <v>2.5</v>
      </c>
      <c r="E58" s="253"/>
    </row>
    <row r="59" spans="1:59" x14ac:dyDescent="0.2">
      <c r="A59" s="438"/>
      <c r="B59" s="362" t="s">
        <v>31</v>
      </c>
      <c r="C59" s="363"/>
      <c r="D59" s="203">
        <v>1.5</v>
      </c>
      <c r="E59" s="253"/>
    </row>
    <row r="60" spans="1:59" ht="12.95" customHeight="1" x14ac:dyDescent="0.2">
      <c r="A60" s="366" t="s">
        <v>47</v>
      </c>
      <c r="B60" s="369" t="s">
        <v>42</v>
      </c>
      <c r="C60" s="369"/>
      <c r="D60" s="204">
        <v>5</v>
      </c>
      <c r="E60" s="253"/>
    </row>
    <row r="61" spans="1:59" x14ac:dyDescent="0.2">
      <c r="A61" s="439"/>
      <c r="B61" s="369" t="s">
        <v>65</v>
      </c>
      <c r="C61" s="369"/>
      <c r="D61" s="204">
        <v>5</v>
      </c>
      <c r="E61" s="253"/>
    </row>
    <row r="62" spans="1:59" x14ac:dyDescent="0.2">
      <c r="A62" s="439"/>
      <c r="B62" s="369" t="s">
        <v>44</v>
      </c>
      <c r="C62" s="369"/>
      <c r="D62" s="204">
        <v>4</v>
      </c>
      <c r="E62" s="253"/>
    </row>
    <row r="63" spans="1:59" x14ac:dyDescent="0.2">
      <c r="A63" s="439"/>
      <c r="B63" s="369" t="s">
        <v>43</v>
      </c>
      <c r="C63" s="369"/>
      <c r="D63" s="204">
        <v>3</v>
      </c>
      <c r="E63" s="253"/>
    </row>
    <row r="64" spans="1:59" x14ac:dyDescent="0.2">
      <c r="A64" s="439"/>
      <c r="B64" s="369" t="s">
        <v>45</v>
      </c>
      <c r="C64" s="369"/>
      <c r="D64" s="204">
        <v>2</v>
      </c>
      <c r="E64" s="253"/>
    </row>
    <row r="65" spans="1:5" x14ac:dyDescent="0.2">
      <c r="A65" s="439"/>
      <c r="B65" s="369" t="s">
        <v>13</v>
      </c>
      <c r="C65" s="369"/>
      <c r="D65" s="204">
        <v>3</v>
      </c>
      <c r="E65" s="253"/>
    </row>
    <row r="66" spans="1:5" ht="12.95" customHeight="1" x14ac:dyDescent="0.2">
      <c r="A66" s="378" t="s">
        <v>78</v>
      </c>
      <c r="B66" s="381" t="s">
        <v>46</v>
      </c>
      <c r="C66" s="369"/>
      <c r="D66" s="205">
        <v>2</v>
      </c>
      <c r="E66" s="253"/>
    </row>
    <row r="67" spans="1:5" x14ac:dyDescent="0.2">
      <c r="A67" s="379"/>
      <c r="B67" s="381" t="s">
        <v>41</v>
      </c>
      <c r="C67" s="369"/>
      <c r="D67" s="205">
        <v>2</v>
      </c>
      <c r="E67" s="253"/>
    </row>
    <row r="68" spans="1:5" x14ac:dyDescent="0.2">
      <c r="A68" s="380"/>
      <c r="B68" s="382" t="s">
        <v>15</v>
      </c>
      <c r="C68" s="383"/>
      <c r="D68" s="205">
        <v>4</v>
      </c>
      <c r="E68" s="253"/>
    </row>
    <row r="69" spans="1:5" x14ac:dyDescent="0.2">
      <c r="D69" s="254"/>
      <c r="E69" s="254"/>
    </row>
  </sheetData>
  <sheetProtection sheet="1" objects="1" scenarios="1"/>
  <mergeCells count="56">
    <mergeCell ref="B66:C66"/>
    <mergeCell ref="B67:C67"/>
    <mergeCell ref="B68:C68"/>
    <mergeCell ref="A66:A68"/>
    <mergeCell ref="B60:C60"/>
    <mergeCell ref="B61:C61"/>
    <mergeCell ref="B62:C62"/>
    <mergeCell ref="B63:C63"/>
    <mergeCell ref="B64:C64"/>
    <mergeCell ref="B65:C65"/>
    <mergeCell ref="A60:A65"/>
    <mergeCell ref="B53:C53"/>
    <mergeCell ref="B54:C54"/>
    <mergeCell ref="B55:C55"/>
    <mergeCell ref="B56:C56"/>
    <mergeCell ref="B57:C57"/>
    <mergeCell ref="B58:C58"/>
    <mergeCell ref="B59:C59"/>
    <mergeCell ref="A53:A59"/>
    <mergeCell ref="Q1:V2"/>
    <mergeCell ref="AJ1:AO2"/>
    <mergeCell ref="A20:A32"/>
    <mergeCell ref="B20:B21"/>
    <mergeCell ref="B22:B23"/>
    <mergeCell ref="B24:B25"/>
    <mergeCell ref="B26:B27"/>
    <mergeCell ref="B29:B30"/>
    <mergeCell ref="B32:C32"/>
    <mergeCell ref="A33:A39"/>
    <mergeCell ref="B33:C33"/>
    <mergeCell ref="B34:C34"/>
    <mergeCell ref="B35:C35"/>
    <mergeCell ref="BB1:BF2"/>
    <mergeCell ref="BD8:BD11"/>
    <mergeCell ref="BE8:BE11"/>
    <mergeCell ref="BF8:BF11"/>
    <mergeCell ref="A12:A19"/>
    <mergeCell ref="B12:C12"/>
    <mergeCell ref="B13:C13"/>
    <mergeCell ref="B14:C14"/>
    <mergeCell ref="B15:C15"/>
    <mergeCell ref="B16:C16"/>
    <mergeCell ref="B17:C17"/>
    <mergeCell ref="B18:C18"/>
    <mergeCell ref="B19:C19"/>
    <mergeCell ref="B36:C36"/>
    <mergeCell ref="B37:C37"/>
    <mergeCell ref="B38:C38"/>
    <mergeCell ref="B39:C39"/>
    <mergeCell ref="A48:C48"/>
    <mergeCell ref="A40:A43"/>
    <mergeCell ref="B40:C40"/>
    <mergeCell ref="B41:C41"/>
    <mergeCell ref="B42:C42"/>
    <mergeCell ref="B43:C43"/>
    <mergeCell ref="A44:C44"/>
  </mergeCells>
  <conditionalFormatting sqref="D12:BC18">
    <cfRule type="cellIs" dxfId="3" priority="4" operator="greaterThan">
      <formula>0</formula>
    </cfRule>
  </conditionalFormatting>
  <conditionalFormatting sqref="D20:BC31">
    <cfRule type="cellIs" dxfId="2" priority="3" operator="greaterThan">
      <formula>0</formula>
    </cfRule>
  </conditionalFormatting>
  <conditionalFormatting sqref="D33:BC38">
    <cfRule type="cellIs" dxfId="1" priority="2" operator="greaterThan">
      <formula>0</formula>
    </cfRule>
  </conditionalFormatting>
  <conditionalFormatting sqref="D40:BC42">
    <cfRule type="cellIs" dxfId="0" priority="1"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1"/>
  <headerFooter alignWithMargins="0">
    <oddFooter>&amp;L&amp;8&amp;F / &amp;A&amp;C&amp;8&amp;P/&amp;N&amp;R&amp;8&amp;D</oddFooter>
  </headerFooter>
  <colBreaks count="2" manualBreakCount="2">
    <brk id="22" max="59" man="1"/>
    <brk id="41" max="59"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7C80"/>
  </sheetPr>
  <dimension ref="A1:T47"/>
  <sheetViews>
    <sheetView zoomScaleNormal="100" workbookViewId="0"/>
  </sheetViews>
  <sheetFormatPr baseColWidth="10" defaultColWidth="10.85546875" defaultRowHeight="12.75" x14ac:dyDescent="0.2"/>
  <cols>
    <col min="1" max="1" width="4.42578125" customWidth="1"/>
    <col min="2" max="2" width="8.42578125" customWidth="1"/>
    <col min="3" max="3" width="15.140625" customWidth="1"/>
    <col min="4" max="17" width="9.7109375" customWidth="1"/>
    <col min="18" max="19" width="9.7109375" style="202" customWidth="1"/>
    <col min="21" max="21" width="26.42578125" customWidth="1"/>
  </cols>
  <sheetData>
    <row r="1" spans="1:20" s="198" customFormat="1" ht="23.25" customHeight="1" x14ac:dyDescent="0.35">
      <c r="A1" s="39" t="s">
        <v>118</v>
      </c>
      <c r="B1" s="27"/>
      <c r="C1" s="36"/>
      <c r="D1" s="28"/>
      <c r="E1" s="28"/>
      <c r="F1" s="28"/>
      <c r="G1" s="66"/>
      <c r="H1" s="65"/>
      <c r="I1" s="65"/>
      <c r="J1" s="65"/>
      <c r="K1" s="65"/>
      <c r="L1" s="65"/>
      <c r="M1" s="65"/>
      <c r="N1" s="65"/>
      <c r="O1" s="409" t="str">
        <f>'1'!X1</f>
        <v>Trainingstagebuch 2024/2025
Kader Langlauf</v>
      </c>
      <c r="P1" s="409"/>
      <c r="Q1" s="409"/>
      <c r="R1" s="409"/>
      <c r="S1" s="410"/>
      <c r="T1" s="197"/>
    </row>
    <row r="2" spans="1:20" s="198" customFormat="1" ht="13.7" customHeight="1" x14ac:dyDescent="0.35">
      <c r="A2" s="40"/>
      <c r="B2" s="27"/>
      <c r="C2" s="32"/>
      <c r="D2" s="35"/>
      <c r="E2" s="35"/>
      <c r="F2" s="27"/>
      <c r="G2" s="35"/>
      <c r="H2" s="35"/>
      <c r="I2" s="35"/>
      <c r="J2" s="35"/>
      <c r="K2" s="35"/>
      <c r="L2" s="35"/>
      <c r="M2" s="35"/>
      <c r="N2" s="35"/>
      <c r="O2" s="409"/>
      <c r="P2" s="409"/>
      <c r="Q2" s="409"/>
      <c r="R2" s="409"/>
      <c r="S2" s="410"/>
      <c r="T2" s="197"/>
    </row>
    <row r="3" spans="1:20" s="198" customFormat="1" ht="23.25" x14ac:dyDescent="0.35">
      <c r="A3" s="38" t="s">
        <v>83</v>
      </c>
      <c r="B3" s="27"/>
      <c r="C3" s="27"/>
      <c r="D3" s="96">
        <f ca="1">Jahresplanung!D8</f>
        <v>18</v>
      </c>
      <c r="E3" s="62" t="s">
        <v>18</v>
      </c>
      <c r="F3" s="62">
        <f ca="1">Jahresplanung!BC8</f>
        <v>17</v>
      </c>
      <c r="G3" s="27"/>
      <c r="H3" s="27"/>
      <c r="I3" s="27"/>
      <c r="J3" s="27"/>
      <c r="K3" s="27"/>
      <c r="L3" s="27"/>
      <c r="M3" s="27"/>
      <c r="N3" s="27"/>
      <c r="O3" s="45" t="str">
        <f>'1'!X3</f>
        <v>Vorname Name</v>
      </c>
      <c r="P3" s="27"/>
      <c r="R3" s="27"/>
      <c r="S3" s="37"/>
    </row>
    <row r="4" spans="1:20" s="198" customFormat="1" ht="12.2" customHeight="1" x14ac:dyDescent="0.35">
      <c r="A4" s="41"/>
      <c r="B4" s="42"/>
      <c r="C4" s="43"/>
      <c r="D4" s="43"/>
      <c r="E4" s="43"/>
      <c r="F4" s="42"/>
      <c r="G4" s="43"/>
      <c r="H4" s="43"/>
      <c r="I4" s="43"/>
      <c r="J4" s="43"/>
      <c r="K4" s="43"/>
      <c r="L4" s="43"/>
      <c r="M4" s="43"/>
      <c r="N4" s="43"/>
      <c r="O4" s="43"/>
      <c r="P4" s="43"/>
      <c r="Q4" s="44"/>
      <c r="R4" s="43"/>
      <c r="S4" s="60"/>
    </row>
    <row r="5" spans="1:20" s="198" customFormat="1" ht="12.2" customHeight="1" x14ac:dyDescent="0.35">
      <c r="A5" s="28"/>
      <c r="B5" s="28"/>
      <c r="C5" s="28"/>
      <c r="D5" s="28"/>
      <c r="E5" s="28"/>
      <c r="F5" s="28"/>
      <c r="G5" s="28"/>
      <c r="H5" s="28"/>
      <c r="I5" s="28"/>
      <c r="J5" s="28"/>
      <c r="K5" s="28"/>
      <c r="L5" s="28"/>
      <c r="M5" s="28"/>
      <c r="N5" s="28"/>
      <c r="O5" s="28"/>
      <c r="P5" s="28"/>
      <c r="Q5" s="28"/>
      <c r="R5" s="28"/>
      <c r="S5" s="29"/>
    </row>
    <row r="6" spans="1:20" s="198" customFormat="1" ht="23.25" x14ac:dyDescent="0.35">
      <c r="A6" s="89"/>
      <c r="B6" s="90"/>
      <c r="C6" s="90"/>
      <c r="D6" s="90"/>
      <c r="E6" s="94"/>
      <c r="F6" s="95"/>
      <c r="G6" s="94"/>
      <c r="H6" s="435">
        <f ca="1">D9</f>
        <v>45411</v>
      </c>
      <c r="I6" s="435"/>
      <c r="J6" s="104" t="s">
        <v>85</v>
      </c>
      <c r="K6" s="435">
        <f ca="1">P10</f>
        <v>45774</v>
      </c>
      <c r="L6" s="435"/>
      <c r="M6" s="90"/>
      <c r="N6" s="90"/>
      <c r="O6" s="90"/>
      <c r="P6" s="90"/>
      <c r="Q6" s="90"/>
      <c r="R6" s="90"/>
      <c r="S6" s="91"/>
    </row>
    <row r="7" spans="1:20" s="198" customFormat="1" ht="12.2" customHeight="1" x14ac:dyDescent="0.35">
      <c r="A7" s="4"/>
      <c r="B7" s="28"/>
      <c r="C7" s="28"/>
      <c r="D7" s="28"/>
      <c r="E7" s="28"/>
      <c r="F7" s="28"/>
      <c r="G7" s="28"/>
      <c r="H7" s="28"/>
      <c r="I7" s="28"/>
      <c r="J7" s="28"/>
      <c r="K7" s="28"/>
      <c r="L7" s="28"/>
      <c r="M7" s="28"/>
      <c r="N7" s="28"/>
      <c r="O7" s="28"/>
      <c r="P7" s="28"/>
      <c r="Q7" s="28"/>
      <c r="R7" s="28"/>
      <c r="S7" s="28"/>
      <c r="T7" s="59"/>
    </row>
    <row r="8" spans="1:20" s="193" customFormat="1" ht="12.75" customHeight="1" x14ac:dyDescent="0.2">
      <c r="A8" s="49" t="s">
        <v>63</v>
      </c>
      <c r="B8" s="50"/>
      <c r="C8" s="51"/>
      <c r="D8" s="52" t="str">
        <f ca="1">CONCATENATE(Jahresplanung!D8," - ",Jahresplanung!G8)</f>
        <v>18 - 21</v>
      </c>
      <c r="E8" s="52" t="str">
        <f ca="1">CONCATENATE(Jahresplanung!H8," - ",Jahresplanung!K8)</f>
        <v>22 - 25</v>
      </c>
      <c r="F8" s="52" t="str">
        <f ca="1">CONCATENATE(Jahresplanung!L8," - ",Jahresplanung!O8)</f>
        <v>26 - 29</v>
      </c>
      <c r="G8" s="52" t="str">
        <f ca="1">CONCATENATE(Jahresplanung!P8," - ",Jahresplanung!S8)</f>
        <v>30 - 33</v>
      </c>
      <c r="H8" s="52" t="str">
        <f ca="1">CONCATENATE(Jahresplanung!T8," - ",Jahresplanung!W8)</f>
        <v>34 - 37</v>
      </c>
      <c r="I8" s="52" t="str">
        <f ca="1">CONCATENATE(Jahresplanung!X8," - ",Jahresplanung!AA8)</f>
        <v>38 - 41</v>
      </c>
      <c r="J8" s="52" t="str">
        <f ca="1">CONCATENATE(Jahresplanung!AB8," - ",Jahresplanung!AE8)</f>
        <v>42 - 45</v>
      </c>
      <c r="K8" s="52" t="str">
        <f ca="1">CONCATENATE(Jahresplanung!AF8," - ",Jahresplanung!AI8)</f>
        <v>46 - 49</v>
      </c>
      <c r="L8" s="52" t="str">
        <f ca="1">CONCATENATE(Jahresplanung!AJ8," - ",Jahresplanung!AM8)</f>
        <v>50 - 1</v>
      </c>
      <c r="M8" s="52" t="str">
        <f ca="1">CONCATENATE(Jahresplanung!AN8," - ",Jahresplanung!AQ8)</f>
        <v>2 - 5</v>
      </c>
      <c r="N8" s="52" t="str">
        <f ca="1">CONCATENATE(Jahresplanung!AR8," - ",Jahresplanung!AU8)</f>
        <v>6 - 9</v>
      </c>
      <c r="O8" s="52" t="str">
        <f ca="1">CONCATENATE(Jahresplanung!AV8," - ",Jahresplanung!AY8)</f>
        <v>10 - 13</v>
      </c>
      <c r="P8" s="52" t="str">
        <f ca="1">CONCATENATE(Jahresplanung!AZ8," - ",Jahresplanung!BC8)</f>
        <v>14 - 17</v>
      </c>
      <c r="Q8" s="414" t="s">
        <v>69</v>
      </c>
      <c r="R8" s="414" t="s">
        <v>68</v>
      </c>
      <c r="S8" s="414" t="s">
        <v>90</v>
      </c>
    </row>
    <row r="9" spans="1:20" s="193" customFormat="1" ht="12.75" customHeight="1" x14ac:dyDescent="0.2">
      <c r="A9" s="49" t="s">
        <v>17</v>
      </c>
      <c r="B9" s="50"/>
      <c r="C9" s="51"/>
      <c r="D9" s="53">
        <f ca="1">Jahresplanung!D10</f>
        <v>45411</v>
      </c>
      <c r="E9" s="53">
        <f ca="1">Jahresplanung!H10</f>
        <v>45439</v>
      </c>
      <c r="F9" s="53">
        <f ca="1">Jahresplanung!L10</f>
        <v>45467</v>
      </c>
      <c r="G9" s="53">
        <f ca="1">Jahresplanung!P10</f>
        <v>45495</v>
      </c>
      <c r="H9" s="53">
        <f ca="1">Jahresplanung!T10</f>
        <v>45523</v>
      </c>
      <c r="I9" s="53">
        <f ca="1">Jahresplanung!X10</f>
        <v>45551</v>
      </c>
      <c r="J9" s="53">
        <f ca="1">Jahresplanung!AB10</f>
        <v>45579</v>
      </c>
      <c r="K9" s="53">
        <f ca="1">Jahresplanung!AF10</f>
        <v>45607</v>
      </c>
      <c r="L9" s="53">
        <f ca="1">Jahresplanung!AJ10</f>
        <v>45635</v>
      </c>
      <c r="M9" s="53">
        <f ca="1">Jahresplanung!AN10</f>
        <v>45663</v>
      </c>
      <c r="N9" s="53">
        <f ca="1">Jahresplanung!AR10</f>
        <v>45691</v>
      </c>
      <c r="O9" s="53">
        <f ca="1">Jahresplanung!AV10</f>
        <v>45719</v>
      </c>
      <c r="P9" s="53">
        <f ca="1">Jahresplanung!AZ10</f>
        <v>45747</v>
      </c>
      <c r="Q9" s="416"/>
      <c r="R9" s="415"/>
      <c r="S9" s="415"/>
    </row>
    <row r="10" spans="1:20" s="193" customFormat="1" ht="12.75" customHeight="1" x14ac:dyDescent="0.2">
      <c r="A10" s="49" t="s">
        <v>18</v>
      </c>
      <c r="B10" s="50"/>
      <c r="C10" s="51"/>
      <c r="D10" s="53">
        <f ca="1">Jahresplanung!G11</f>
        <v>45438</v>
      </c>
      <c r="E10" s="53">
        <f ca="1">Jahresplanung!K11</f>
        <v>45466</v>
      </c>
      <c r="F10" s="53">
        <f ca="1">Jahresplanung!O11</f>
        <v>45494</v>
      </c>
      <c r="G10" s="53">
        <f ca="1">Jahresplanung!S11</f>
        <v>45522</v>
      </c>
      <c r="H10" s="53">
        <f ca="1">Jahresplanung!W11</f>
        <v>45550</v>
      </c>
      <c r="I10" s="53">
        <f ca="1">Jahresplanung!AA11</f>
        <v>45578</v>
      </c>
      <c r="J10" s="53">
        <f ca="1">Jahresplanung!AE11</f>
        <v>45606</v>
      </c>
      <c r="K10" s="53">
        <f ca="1">Jahresplanung!AI11</f>
        <v>45634</v>
      </c>
      <c r="L10" s="53">
        <f ca="1">Jahresplanung!AM11</f>
        <v>45662</v>
      </c>
      <c r="M10" s="53">
        <f ca="1">Jahresplanung!AQ11</f>
        <v>45690</v>
      </c>
      <c r="N10" s="53">
        <f ca="1">Jahresplanung!AU11</f>
        <v>45718</v>
      </c>
      <c r="O10" s="53">
        <f ca="1">Jahresplanung!AY11</f>
        <v>45746</v>
      </c>
      <c r="P10" s="53">
        <f ca="1">Jahresplanung!BC11</f>
        <v>45774</v>
      </c>
      <c r="Q10" s="417"/>
      <c r="R10" s="418"/>
      <c r="S10" s="418"/>
    </row>
    <row r="11" spans="1:20" x14ac:dyDescent="0.2">
      <c r="A11" s="361" t="s">
        <v>9</v>
      </c>
      <c r="B11" s="362" t="s">
        <v>22</v>
      </c>
      <c r="C11" s="363"/>
      <c r="D11" s="105">
        <f>SUM(Jahresplanung!D12:G12)</f>
        <v>0</v>
      </c>
      <c r="E11" s="105">
        <f>SUM(Jahresplanung!H12:K12)</f>
        <v>0</v>
      </c>
      <c r="F11" s="105">
        <f>SUM(Jahresplanung!L12:O12)</f>
        <v>0</v>
      </c>
      <c r="G11" s="105">
        <f>SUM(Jahresplanung!P12:S12)</f>
        <v>0</v>
      </c>
      <c r="H11" s="105">
        <f>SUM(Jahresplanung!T12:W12)</f>
        <v>0</v>
      </c>
      <c r="I11" s="105">
        <f>SUM(Jahresplanung!X12:AA12)</f>
        <v>0</v>
      </c>
      <c r="J11" s="105">
        <f>SUM(Jahresplanung!AB12:AE12)</f>
        <v>0</v>
      </c>
      <c r="K11" s="105">
        <f>SUM(Jahresplanung!AF12:AI12)</f>
        <v>0</v>
      </c>
      <c r="L11" s="105">
        <f>SUM(Jahresplanung!AJ12:AM12)</f>
        <v>0</v>
      </c>
      <c r="M11" s="105">
        <f>SUM(Jahresplanung!AN12:AQ12)</f>
        <v>0</v>
      </c>
      <c r="N11" s="105">
        <f>SUM(Jahresplanung!AR12:AU12)</f>
        <v>0</v>
      </c>
      <c r="O11" s="105">
        <f>SUM(Jahresplanung!AV12:AY12)</f>
        <v>0</v>
      </c>
      <c r="P11" s="105">
        <f>SUM(Jahresplanung!AZ12:BC12)</f>
        <v>0</v>
      </c>
      <c r="Q11" s="18">
        <f t="shared" ref="Q11:Q41" si="0">SUM(D11:P11)</f>
        <v>0</v>
      </c>
      <c r="R11" s="156" t="e">
        <f>Q11/$Q$18</f>
        <v>#DIV/0!</v>
      </c>
      <c r="S11" s="156" t="e">
        <f t="shared" ref="S11:S43" si="1">Q11/$Q$43</f>
        <v>#DIV/0!</v>
      </c>
    </row>
    <row r="12" spans="1:20" x14ac:dyDescent="0.2">
      <c r="A12" s="361"/>
      <c r="B12" s="362" t="s">
        <v>23</v>
      </c>
      <c r="C12" s="363"/>
      <c r="D12" s="105">
        <f>SUM(Jahresplanung!D13:G13)</f>
        <v>0</v>
      </c>
      <c r="E12" s="105">
        <f>SUM(Jahresplanung!H13:K13)</f>
        <v>0</v>
      </c>
      <c r="F12" s="105">
        <f>SUM(Jahresplanung!L13:O13)</f>
        <v>0</v>
      </c>
      <c r="G12" s="105">
        <f>SUM(Jahresplanung!P13:S13)</f>
        <v>0</v>
      </c>
      <c r="H12" s="105">
        <f>SUM(Jahresplanung!T13:W13)</f>
        <v>0</v>
      </c>
      <c r="I12" s="105">
        <f>SUM(Jahresplanung!X13:AA13)</f>
        <v>0</v>
      </c>
      <c r="J12" s="105">
        <f>SUM(Jahresplanung!AB13:AE13)</f>
        <v>0</v>
      </c>
      <c r="K12" s="105">
        <f>SUM(Jahresplanung!AF13:AI13)</f>
        <v>0</v>
      </c>
      <c r="L12" s="105">
        <f>SUM(Jahresplanung!AJ13:AM13)</f>
        <v>0</v>
      </c>
      <c r="M12" s="105">
        <f>SUM(Jahresplanung!AN13:AQ13)</f>
        <v>0</v>
      </c>
      <c r="N12" s="105">
        <f>SUM(Jahresplanung!AR13:AU13)</f>
        <v>0</v>
      </c>
      <c r="O12" s="105">
        <f>SUM(Jahresplanung!AV13:AY13)</f>
        <v>0</v>
      </c>
      <c r="P12" s="105">
        <f>SUM(Jahresplanung!AZ13:BC13)</f>
        <v>0</v>
      </c>
      <c r="Q12" s="18">
        <f t="shared" si="0"/>
        <v>0</v>
      </c>
      <c r="R12" s="156" t="e">
        <f t="shared" ref="R12:R17" si="2">Q12/$Q$18</f>
        <v>#DIV/0!</v>
      </c>
      <c r="S12" s="156" t="e">
        <f t="shared" si="1"/>
        <v>#DIV/0!</v>
      </c>
    </row>
    <row r="13" spans="1:20" x14ac:dyDescent="0.2">
      <c r="A13" s="361"/>
      <c r="B13" s="362" t="s">
        <v>24</v>
      </c>
      <c r="C13" s="363"/>
      <c r="D13" s="105">
        <f>SUM(Jahresplanung!D14:G14)</f>
        <v>0</v>
      </c>
      <c r="E13" s="105">
        <f>SUM(Jahresplanung!H14:K14)</f>
        <v>0</v>
      </c>
      <c r="F13" s="105">
        <f>SUM(Jahresplanung!L14:O14)</f>
        <v>0</v>
      </c>
      <c r="G13" s="105">
        <f>SUM(Jahresplanung!P14:S14)</f>
        <v>0</v>
      </c>
      <c r="H13" s="105">
        <f>SUM(Jahresplanung!T14:W14)</f>
        <v>0</v>
      </c>
      <c r="I13" s="105">
        <f>SUM(Jahresplanung!X14:AA14)</f>
        <v>0</v>
      </c>
      <c r="J13" s="105">
        <f>SUM(Jahresplanung!AB14:AE14)</f>
        <v>0</v>
      </c>
      <c r="K13" s="105">
        <f>SUM(Jahresplanung!AF14:AI14)</f>
        <v>0</v>
      </c>
      <c r="L13" s="105">
        <f>SUM(Jahresplanung!AJ14:AM14)</f>
        <v>0</v>
      </c>
      <c r="M13" s="105">
        <f>SUM(Jahresplanung!AN14:AQ14)</f>
        <v>0</v>
      </c>
      <c r="N13" s="105">
        <f>SUM(Jahresplanung!AR14:AU14)</f>
        <v>0</v>
      </c>
      <c r="O13" s="105">
        <f>SUM(Jahresplanung!AV14:AY14)</f>
        <v>0</v>
      </c>
      <c r="P13" s="105">
        <f>SUM(Jahresplanung!AZ14:BC14)</f>
        <v>0</v>
      </c>
      <c r="Q13" s="18">
        <f t="shared" si="0"/>
        <v>0</v>
      </c>
      <c r="R13" s="156" t="e">
        <f t="shared" si="2"/>
        <v>#DIV/0!</v>
      </c>
      <c r="S13" s="156" t="e">
        <f t="shared" si="1"/>
        <v>#DIV/0!</v>
      </c>
    </row>
    <row r="14" spans="1:20" x14ac:dyDescent="0.2">
      <c r="A14" s="361"/>
      <c r="B14" s="362" t="s">
        <v>25</v>
      </c>
      <c r="C14" s="363"/>
      <c r="D14" s="105">
        <f>SUM(Jahresplanung!D15:G15)</f>
        <v>0</v>
      </c>
      <c r="E14" s="105">
        <f>SUM(Jahresplanung!H15:K15)</f>
        <v>0</v>
      </c>
      <c r="F14" s="105">
        <f>SUM(Jahresplanung!L15:O15)</f>
        <v>0</v>
      </c>
      <c r="G14" s="105">
        <f>SUM(Jahresplanung!P15:S15)</f>
        <v>0</v>
      </c>
      <c r="H14" s="105">
        <f>SUM(Jahresplanung!T15:W15)</f>
        <v>0</v>
      </c>
      <c r="I14" s="105">
        <f>SUM(Jahresplanung!X15:AA15)</f>
        <v>0</v>
      </c>
      <c r="J14" s="105">
        <f>SUM(Jahresplanung!AB15:AE15)</f>
        <v>0</v>
      </c>
      <c r="K14" s="105">
        <f>SUM(Jahresplanung!AF15:AI15)</f>
        <v>0</v>
      </c>
      <c r="L14" s="105">
        <f>SUM(Jahresplanung!AJ15:AM15)</f>
        <v>0</v>
      </c>
      <c r="M14" s="105">
        <f>SUM(Jahresplanung!AN15:AQ15)</f>
        <v>0</v>
      </c>
      <c r="N14" s="105">
        <f>SUM(Jahresplanung!AR15:AU15)</f>
        <v>0</v>
      </c>
      <c r="O14" s="105">
        <f>SUM(Jahresplanung!AV15:AY15)</f>
        <v>0</v>
      </c>
      <c r="P14" s="105">
        <f>SUM(Jahresplanung!AZ15:BC15)</f>
        <v>0</v>
      </c>
      <c r="Q14" s="18">
        <f t="shared" si="0"/>
        <v>0</v>
      </c>
      <c r="R14" s="156" t="e">
        <f t="shared" si="2"/>
        <v>#DIV/0!</v>
      </c>
      <c r="S14" s="156" t="e">
        <f t="shared" si="1"/>
        <v>#DIV/0!</v>
      </c>
    </row>
    <row r="15" spans="1:20" x14ac:dyDescent="0.2">
      <c r="A15" s="361"/>
      <c r="B15" s="362" t="s">
        <v>26</v>
      </c>
      <c r="C15" s="363"/>
      <c r="D15" s="105">
        <f>SUM(Jahresplanung!D16:G16)</f>
        <v>0</v>
      </c>
      <c r="E15" s="105">
        <f>SUM(Jahresplanung!H16:K16)</f>
        <v>0</v>
      </c>
      <c r="F15" s="105">
        <f>SUM(Jahresplanung!L16:O16)</f>
        <v>0</v>
      </c>
      <c r="G15" s="105">
        <f>SUM(Jahresplanung!P16:S16)</f>
        <v>0</v>
      </c>
      <c r="H15" s="105">
        <f>SUM(Jahresplanung!T16:W16)</f>
        <v>0</v>
      </c>
      <c r="I15" s="105">
        <f>SUM(Jahresplanung!X16:AA16)</f>
        <v>0</v>
      </c>
      <c r="J15" s="105">
        <f>SUM(Jahresplanung!AB16:AE16)</f>
        <v>0</v>
      </c>
      <c r="K15" s="105">
        <f>SUM(Jahresplanung!AF16:AI16)</f>
        <v>0</v>
      </c>
      <c r="L15" s="105">
        <f>SUM(Jahresplanung!AJ16:AM16)</f>
        <v>0</v>
      </c>
      <c r="M15" s="105">
        <f>SUM(Jahresplanung!AN16:AQ16)</f>
        <v>0</v>
      </c>
      <c r="N15" s="105">
        <f>SUM(Jahresplanung!AR16:AU16)</f>
        <v>0</v>
      </c>
      <c r="O15" s="105">
        <f>SUM(Jahresplanung!AV16:AY16)</f>
        <v>0</v>
      </c>
      <c r="P15" s="105">
        <f>SUM(Jahresplanung!AZ16:BC16)</f>
        <v>0</v>
      </c>
      <c r="Q15" s="18">
        <f t="shared" si="0"/>
        <v>0</v>
      </c>
      <c r="R15" s="156" t="e">
        <f t="shared" si="2"/>
        <v>#DIV/0!</v>
      </c>
      <c r="S15" s="156" t="e">
        <f t="shared" si="1"/>
        <v>#DIV/0!</v>
      </c>
    </row>
    <row r="16" spans="1:20" x14ac:dyDescent="0.2">
      <c r="A16" s="361"/>
      <c r="B16" s="362" t="s">
        <v>27</v>
      </c>
      <c r="C16" s="363"/>
      <c r="D16" s="105">
        <f>SUM(Jahresplanung!D17:G17)</f>
        <v>0</v>
      </c>
      <c r="E16" s="105">
        <f>SUM(Jahresplanung!H17:K17)</f>
        <v>0</v>
      </c>
      <c r="F16" s="105">
        <f>SUM(Jahresplanung!L17:O17)</f>
        <v>0</v>
      </c>
      <c r="G16" s="105">
        <f>SUM(Jahresplanung!P17:S17)</f>
        <v>0</v>
      </c>
      <c r="H16" s="105">
        <f>SUM(Jahresplanung!T17:W17)</f>
        <v>0</v>
      </c>
      <c r="I16" s="105">
        <f>SUM(Jahresplanung!X17:AA17)</f>
        <v>0</v>
      </c>
      <c r="J16" s="105">
        <f>SUM(Jahresplanung!AB17:AE17)</f>
        <v>0</v>
      </c>
      <c r="K16" s="105">
        <f>SUM(Jahresplanung!AF17:AI17)</f>
        <v>0</v>
      </c>
      <c r="L16" s="105">
        <f>SUM(Jahresplanung!AJ17:AM17)</f>
        <v>0</v>
      </c>
      <c r="M16" s="105">
        <f>SUM(Jahresplanung!AN17:AQ17)</f>
        <v>0</v>
      </c>
      <c r="N16" s="105">
        <f>SUM(Jahresplanung!AR17:AU17)</f>
        <v>0</v>
      </c>
      <c r="O16" s="105">
        <f>SUM(Jahresplanung!AV17:AY17)</f>
        <v>0</v>
      </c>
      <c r="P16" s="105">
        <f>SUM(Jahresplanung!AZ17:BC17)</f>
        <v>0</v>
      </c>
      <c r="Q16" s="18">
        <f t="shared" si="0"/>
        <v>0</v>
      </c>
      <c r="R16" s="156" t="e">
        <f t="shared" si="2"/>
        <v>#DIV/0!</v>
      </c>
      <c r="S16" s="156" t="e">
        <f t="shared" si="1"/>
        <v>#DIV/0!</v>
      </c>
    </row>
    <row r="17" spans="1:19" x14ac:dyDescent="0.2">
      <c r="A17" s="361"/>
      <c r="B17" s="362" t="s">
        <v>31</v>
      </c>
      <c r="C17" s="363"/>
      <c r="D17" s="105">
        <f>SUM(Jahresplanung!D18:G18)</f>
        <v>0</v>
      </c>
      <c r="E17" s="105">
        <f>SUM(Jahresplanung!H18:K18)</f>
        <v>0</v>
      </c>
      <c r="F17" s="105">
        <f>SUM(Jahresplanung!L18:O18)</f>
        <v>0</v>
      </c>
      <c r="G17" s="105">
        <f>SUM(Jahresplanung!P18:S18)</f>
        <v>0</v>
      </c>
      <c r="H17" s="105">
        <f>SUM(Jahresplanung!T18:W18)</f>
        <v>0</v>
      </c>
      <c r="I17" s="105">
        <f>SUM(Jahresplanung!X18:AA18)</f>
        <v>0</v>
      </c>
      <c r="J17" s="105">
        <f>SUM(Jahresplanung!AB18:AE18)</f>
        <v>0</v>
      </c>
      <c r="K17" s="105">
        <f>SUM(Jahresplanung!AF18:AI18)</f>
        <v>0</v>
      </c>
      <c r="L17" s="105">
        <f>SUM(Jahresplanung!AJ18:AM18)</f>
        <v>0</v>
      </c>
      <c r="M17" s="105">
        <f>SUM(Jahresplanung!AN18:AQ18)</f>
        <v>0</v>
      </c>
      <c r="N17" s="105">
        <f>SUM(Jahresplanung!AR18:AU18)</f>
        <v>0</v>
      </c>
      <c r="O17" s="105">
        <f>SUM(Jahresplanung!AV18:AY18)</f>
        <v>0</v>
      </c>
      <c r="P17" s="105">
        <f>SUM(Jahresplanung!AZ18:BC18)</f>
        <v>0</v>
      </c>
      <c r="Q17" s="18">
        <f t="shared" si="0"/>
        <v>0</v>
      </c>
      <c r="R17" s="156" t="e">
        <f t="shared" si="2"/>
        <v>#DIV/0!</v>
      </c>
      <c r="S17" s="156" t="e">
        <f t="shared" si="1"/>
        <v>#DIV/0!</v>
      </c>
    </row>
    <row r="18" spans="1:19" x14ac:dyDescent="0.2">
      <c r="A18" s="361"/>
      <c r="B18" s="364" t="s">
        <v>39</v>
      </c>
      <c r="C18" s="365"/>
      <c r="D18" s="23">
        <f t="shared" ref="D18:P18" si="3">SUM(D11:D17)</f>
        <v>0</v>
      </c>
      <c r="E18" s="23">
        <f t="shared" si="3"/>
        <v>0</v>
      </c>
      <c r="F18" s="23">
        <f t="shared" si="3"/>
        <v>0</v>
      </c>
      <c r="G18" s="23">
        <f t="shared" si="3"/>
        <v>0</v>
      </c>
      <c r="H18" s="23">
        <f t="shared" si="3"/>
        <v>0</v>
      </c>
      <c r="I18" s="23">
        <f t="shared" si="3"/>
        <v>0</v>
      </c>
      <c r="J18" s="23">
        <f t="shared" si="3"/>
        <v>0</v>
      </c>
      <c r="K18" s="23">
        <f t="shared" si="3"/>
        <v>0</v>
      </c>
      <c r="L18" s="23">
        <f t="shared" si="3"/>
        <v>0</v>
      </c>
      <c r="M18" s="23">
        <f t="shared" si="3"/>
        <v>0</v>
      </c>
      <c r="N18" s="23">
        <f t="shared" si="3"/>
        <v>0</v>
      </c>
      <c r="O18" s="23">
        <f t="shared" si="3"/>
        <v>0</v>
      </c>
      <c r="P18" s="23">
        <f t="shared" si="3"/>
        <v>0</v>
      </c>
      <c r="Q18" s="19">
        <f t="shared" si="0"/>
        <v>0</v>
      </c>
      <c r="R18" s="151" t="e">
        <f>SUM(R11:R17)</f>
        <v>#DIV/0!</v>
      </c>
      <c r="S18" s="183" t="e">
        <f t="shared" si="1"/>
        <v>#DIV/0!</v>
      </c>
    </row>
    <row r="19" spans="1:19" ht="12.75" customHeight="1" x14ac:dyDescent="0.2">
      <c r="A19" s="372" t="s">
        <v>54</v>
      </c>
      <c r="B19" s="375" t="s">
        <v>11</v>
      </c>
      <c r="C19" s="75" t="s">
        <v>8</v>
      </c>
      <c r="D19" s="84">
        <f>SUM(Jahresplanung!D20:G20)</f>
        <v>0</v>
      </c>
      <c r="E19" s="84">
        <f>SUM(Jahresplanung!H20:K20)</f>
        <v>0</v>
      </c>
      <c r="F19" s="84">
        <f>SUM(Jahresplanung!L20:O20)</f>
        <v>0</v>
      </c>
      <c r="G19" s="84">
        <f>SUM(Jahresplanung!P20:S20)</f>
        <v>0</v>
      </c>
      <c r="H19" s="84">
        <f>SUM(Jahresplanung!T20:W20)</f>
        <v>0</v>
      </c>
      <c r="I19" s="84">
        <f>SUM(Jahresplanung!X20:AA20)</f>
        <v>0</v>
      </c>
      <c r="J19" s="84">
        <f>SUM(Jahresplanung!AB20:AE20)</f>
        <v>0</v>
      </c>
      <c r="K19" s="84">
        <f>SUM(Jahresplanung!AF20:AI20)</f>
        <v>0</v>
      </c>
      <c r="L19" s="84">
        <f>SUM(Jahresplanung!AJ20:AM20)</f>
        <v>0</v>
      </c>
      <c r="M19" s="84">
        <f>SUM(Jahresplanung!AN20:AQ20)</f>
        <v>0</v>
      </c>
      <c r="N19" s="84">
        <f>SUM(Jahresplanung!AR20:AU20)</f>
        <v>0</v>
      </c>
      <c r="O19" s="84">
        <f>SUM(Jahresplanung!AV20:AY20)</f>
        <v>0</v>
      </c>
      <c r="P19" s="84">
        <f>SUM(Jahresplanung!AZ20:BC20)</f>
        <v>0</v>
      </c>
      <c r="Q19" s="20">
        <f t="shared" si="0"/>
        <v>0</v>
      </c>
      <c r="R19" s="156" t="e">
        <f>Q19/$Q$31</f>
        <v>#DIV/0!</v>
      </c>
      <c r="S19" s="157" t="e">
        <f t="shared" si="1"/>
        <v>#DIV/0!</v>
      </c>
    </row>
    <row r="20" spans="1:19" x14ac:dyDescent="0.2">
      <c r="A20" s="373"/>
      <c r="B20" s="376"/>
      <c r="C20" s="10" t="s">
        <v>28</v>
      </c>
      <c r="D20" s="85">
        <f>SUM(Jahresplanung!D21:G21)</f>
        <v>0</v>
      </c>
      <c r="E20" s="85">
        <f>SUM(Jahresplanung!H21:K21)</f>
        <v>0</v>
      </c>
      <c r="F20" s="85">
        <f>SUM(Jahresplanung!L21:O21)</f>
        <v>0</v>
      </c>
      <c r="G20" s="85">
        <f>SUM(Jahresplanung!P21:S21)</f>
        <v>0</v>
      </c>
      <c r="H20" s="85">
        <f>SUM(Jahresplanung!T21:W21)</f>
        <v>0</v>
      </c>
      <c r="I20" s="85">
        <f>SUM(Jahresplanung!X21:AA21)</f>
        <v>0</v>
      </c>
      <c r="J20" s="85">
        <f>SUM(Jahresplanung!AB21:AE21)</f>
        <v>0</v>
      </c>
      <c r="K20" s="85">
        <f>SUM(Jahresplanung!AF21:AI21)</f>
        <v>0</v>
      </c>
      <c r="L20" s="85">
        <f>SUM(Jahresplanung!AJ21:AM21)</f>
        <v>0</v>
      </c>
      <c r="M20" s="85">
        <f>SUM(Jahresplanung!AN21:AQ21)</f>
        <v>0</v>
      </c>
      <c r="N20" s="85">
        <f>SUM(Jahresplanung!AR21:AU21)</f>
        <v>0</v>
      </c>
      <c r="O20" s="85">
        <f>SUM(Jahresplanung!AV21:AY21)</f>
        <v>0</v>
      </c>
      <c r="P20" s="85">
        <f>SUM(Jahresplanung!AZ21:BC21)</f>
        <v>0</v>
      </c>
      <c r="Q20" s="18">
        <f t="shared" si="0"/>
        <v>0</v>
      </c>
      <c r="R20" s="156" t="e">
        <f t="shared" ref="R20:R30" si="4">Q20/$Q$31</f>
        <v>#DIV/0!</v>
      </c>
      <c r="S20" s="156" t="e">
        <f t="shared" si="1"/>
        <v>#DIV/0!</v>
      </c>
    </row>
    <row r="21" spans="1:19" x14ac:dyDescent="0.2">
      <c r="A21" s="373"/>
      <c r="B21" s="375" t="s">
        <v>10</v>
      </c>
      <c r="C21" s="75" t="s">
        <v>8</v>
      </c>
      <c r="D21" s="84">
        <f>SUM(Jahresplanung!D22:G22)</f>
        <v>0</v>
      </c>
      <c r="E21" s="84">
        <f>SUM(Jahresplanung!H22:K22)</f>
        <v>0</v>
      </c>
      <c r="F21" s="84">
        <f>SUM(Jahresplanung!L22:O22)</f>
        <v>0</v>
      </c>
      <c r="G21" s="84">
        <f>SUM(Jahresplanung!P22:S22)</f>
        <v>0</v>
      </c>
      <c r="H21" s="84">
        <f>SUM(Jahresplanung!T22:W22)</f>
        <v>0</v>
      </c>
      <c r="I21" s="84">
        <f>SUM(Jahresplanung!X22:AA22)</f>
        <v>0</v>
      </c>
      <c r="J21" s="84">
        <f>SUM(Jahresplanung!AB22:AE22)</f>
        <v>0</v>
      </c>
      <c r="K21" s="84">
        <f>SUM(Jahresplanung!AF22:AI22)</f>
        <v>0</v>
      </c>
      <c r="L21" s="84">
        <f>SUM(Jahresplanung!AJ22:AM22)</f>
        <v>0</v>
      </c>
      <c r="M21" s="84">
        <f>SUM(Jahresplanung!AN22:AQ22)</f>
        <v>0</v>
      </c>
      <c r="N21" s="84">
        <f>SUM(Jahresplanung!AR22:AU22)</f>
        <v>0</v>
      </c>
      <c r="O21" s="84">
        <f>SUM(Jahresplanung!AV22:AY22)</f>
        <v>0</v>
      </c>
      <c r="P21" s="84">
        <f>SUM(Jahresplanung!AZ22:BC22)</f>
        <v>0</v>
      </c>
      <c r="Q21" s="18">
        <f t="shared" si="0"/>
        <v>0</v>
      </c>
      <c r="R21" s="156" t="e">
        <f t="shared" si="4"/>
        <v>#DIV/0!</v>
      </c>
      <c r="S21" s="156" t="e">
        <f t="shared" si="1"/>
        <v>#DIV/0!</v>
      </c>
    </row>
    <row r="22" spans="1:19" x14ac:dyDescent="0.2">
      <c r="A22" s="373"/>
      <c r="B22" s="376"/>
      <c r="C22" s="10" t="s">
        <v>30</v>
      </c>
      <c r="D22" s="85">
        <f>SUM(Jahresplanung!D23:G23)</f>
        <v>0</v>
      </c>
      <c r="E22" s="85">
        <f>SUM(Jahresplanung!H23:K23)</f>
        <v>0</v>
      </c>
      <c r="F22" s="85">
        <f>SUM(Jahresplanung!L23:O23)</f>
        <v>0</v>
      </c>
      <c r="G22" s="85">
        <f>SUM(Jahresplanung!P23:S23)</f>
        <v>0</v>
      </c>
      <c r="H22" s="85">
        <f>SUM(Jahresplanung!T23:W23)</f>
        <v>0</v>
      </c>
      <c r="I22" s="85">
        <f>SUM(Jahresplanung!X23:AA23)</f>
        <v>0</v>
      </c>
      <c r="J22" s="85">
        <f>SUM(Jahresplanung!AB23:AE23)</f>
        <v>0</v>
      </c>
      <c r="K22" s="85">
        <f>SUM(Jahresplanung!AF23:AI23)</f>
        <v>0</v>
      </c>
      <c r="L22" s="85">
        <f>SUM(Jahresplanung!AJ23:AM23)</f>
        <v>0</v>
      </c>
      <c r="M22" s="85">
        <f>SUM(Jahresplanung!AN23:AQ23)</f>
        <v>0</v>
      </c>
      <c r="N22" s="85">
        <f>SUM(Jahresplanung!AR23:AU23)</f>
        <v>0</v>
      </c>
      <c r="O22" s="85">
        <f>SUM(Jahresplanung!AV23:AY23)</f>
        <v>0</v>
      </c>
      <c r="P22" s="85">
        <f>SUM(Jahresplanung!AZ23:BC23)</f>
        <v>0</v>
      </c>
      <c r="Q22" s="18">
        <f t="shared" si="0"/>
        <v>0</v>
      </c>
      <c r="R22" s="156" t="e">
        <f>Q22/$Q$31</f>
        <v>#DIV/0!</v>
      </c>
      <c r="S22" s="156" t="e">
        <f t="shared" si="1"/>
        <v>#DIV/0!</v>
      </c>
    </row>
    <row r="23" spans="1:19" x14ac:dyDescent="0.2">
      <c r="A23" s="373"/>
      <c r="B23" s="375" t="s">
        <v>12</v>
      </c>
      <c r="C23" s="75" t="s">
        <v>8</v>
      </c>
      <c r="D23" s="84">
        <f>SUM(Jahresplanung!D24:G24)</f>
        <v>0</v>
      </c>
      <c r="E23" s="84">
        <f>SUM(Jahresplanung!H24:K24)</f>
        <v>0</v>
      </c>
      <c r="F23" s="84">
        <f>SUM(Jahresplanung!L24:O24)</f>
        <v>0</v>
      </c>
      <c r="G23" s="84">
        <f>SUM(Jahresplanung!P24:S24)</f>
        <v>0</v>
      </c>
      <c r="H23" s="84">
        <f>SUM(Jahresplanung!T24:W24)</f>
        <v>0</v>
      </c>
      <c r="I23" s="84">
        <f>SUM(Jahresplanung!X24:AA24)</f>
        <v>0</v>
      </c>
      <c r="J23" s="84">
        <f>SUM(Jahresplanung!AB24:AE24)</f>
        <v>0</v>
      </c>
      <c r="K23" s="84">
        <f>SUM(Jahresplanung!AF24:AI24)</f>
        <v>0</v>
      </c>
      <c r="L23" s="84">
        <f>SUM(Jahresplanung!AJ24:AM24)</f>
        <v>0</v>
      </c>
      <c r="M23" s="84">
        <f>SUM(Jahresplanung!AN24:AQ24)</f>
        <v>0</v>
      </c>
      <c r="N23" s="84">
        <f>SUM(Jahresplanung!AR24:AU24)</f>
        <v>0</v>
      </c>
      <c r="O23" s="84">
        <f>SUM(Jahresplanung!AV24:AY24)</f>
        <v>0</v>
      </c>
      <c r="P23" s="84">
        <f>SUM(Jahresplanung!AZ24:BC24)</f>
        <v>0</v>
      </c>
      <c r="Q23" s="18">
        <f t="shared" si="0"/>
        <v>0</v>
      </c>
      <c r="R23" s="156" t="e">
        <f t="shared" si="4"/>
        <v>#DIV/0!</v>
      </c>
      <c r="S23" s="156" t="e">
        <f t="shared" si="1"/>
        <v>#DIV/0!</v>
      </c>
    </row>
    <row r="24" spans="1:19" x14ac:dyDescent="0.2">
      <c r="A24" s="373"/>
      <c r="B24" s="376"/>
      <c r="C24" s="10" t="s">
        <v>49</v>
      </c>
      <c r="D24" s="85">
        <f>SUM(Jahresplanung!D25:G25)</f>
        <v>0</v>
      </c>
      <c r="E24" s="85">
        <f>SUM(Jahresplanung!H25:K25)</f>
        <v>0</v>
      </c>
      <c r="F24" s="85">
        <f>SUM(Jahresplanung!L25:O25)</f>
        <v>0</v>
      </c>
      <c r="G24" s="85">
        <f>SUM(Jahresplanung!P25:S25)</f>
        <v>0</v>
      </c>
      <c r="H24" s="85">
        <f>SUM(Jahresplanung!T25:W25)</f>
        <v>0</v>
      </c>
      <c r="I24" s="85">
        <f>SUM(Jahresplanung!X25:AA25)</f>
        <v>0</v>
      </c>
      <c r="J24" s="85">
        <f>SUM(Jahresplanung!AB25:AE25)</f>
        <v>0</v>
      </c>
      <c r="K24" s="85">
        <f>SUM(Jahresplanung!AF25:AI25)</f>
        <v>0</v>
      </c>
      <c r="L24" s="85">
        <f>SUM(Jahresplanung!AJ25:AM25)</f>
        <v>0</v>
      </c>
      <c r="M24" s="85">
        <f>SUM(Jahresplanung!AN25:AQ25)</f>
        <v>0</v>
      </c>
      <c r="N24" s="85">
        <f>SUM(Jahresplanung!AR25:AU25)</f>
        <v>0</v>
      </c>
      <c r="O24" s="85">
        <f>SUM(Jahresplanung!AV25:AY25)</f>
        <v>0</v>
      </c>
      <c r="P24" s="85">
        <f>SUM(Jahresplanung!AZ25:BC25)</f>
        <v>0</v>
      </c>
      <c r="Q24" s="18">
        <f t="shared" si="0"/>
        <v>0</v>
      </c>
      <c r="R24" s="156" t="e">
        <f t="shared" si="4"/>
        <v>#DIV/0!</v>
      </c>
      <c r="S24" s="156" t="e">
        <f t="shared" si="1"/>
        <v>#DIV/0!</v>
      </c>
    </row>
    <row r="25" spans="1:19" x14ac:dyDescent="0.2">
      <c r="A25" s="373"/>
      <c r="B25" s="375" t="s">
        <v>29</v>
      </c>
      <c r="C25" s="75" t="s">
        <v>8</v>
      </c>
      <c r="D25" s="84">
        <f>SUM(Jahresplanung!D26:G26)</f>
        <v>0</v>
      </c>
      <c r="E25" s="84">
        <f>SUM(Jahresplanung!H26:K26)</f>
        <v>0</v>
      </c>
      <c r="F25" s="84">
        <f>SUM(Jahresplanung!L26:O26)</f>
        <v>0</v>
      </c>
      <c r="G25" s="84">
        <f>SUM(Jahresplanung!P26:S26)</f>
        <v>0</v>
      </c>
      <c r="H25" s="84">
        <f>SUM(Jahresplanung!T26:W26)</f>
        <v>0</v>
      </c>
      <c r="I25" s="84">
        <f>SUM(Jahresplanung!X26:AA26)</f>
        <v>0</v>
      </c>
      <c r="J25" s="84">
        <f>SUM(Jahresplanung!AB26:AE26)</f>
        <v>0</v>
      </c>
      <c r="K25" s="84">
        <f>SUM(Jahresplanung!AF26:AI26)</f>
        <v>0</v>
      </c>
      <c r="L25" s="84">
        <f>SUM(Jahresplanung!AJ26:AM26)</f>
        <v>0</v>
      </c>
      <c r="M25" s="84">
        <f>SUM(Jahresplanung!AN26:AQ26)</f>
        <v>0</v>
      </c>
      <c r="N25" s="84">
        <f>SUM(Jahresplanung!AR26:AU26)</f>
        <v>0</v>
      </c>
      <c r="O25" s="84">
        <f>SUM(Jahresplanung!AV26:AY26)</f>
        <v>0</v>
      </c>
      <c r="P25" s="84">
        <f>SUM(Jahresplanung!AZ26:BC26)</f>
        <v>0</v>
      </c>
      <c r="Q25" s="18">
        <f t="shared" si="0"/>
        <v>0</v>
      </c>
      <c r="R25" s="156" t="e">
        <f t="shared" si="4"/>
        <v>#DIV/0!</v>
      </c>
      <c r="S25" s="156" t="e">
        <f t="shared" si="1"/>
        <v>#DIV/0!</v>
      </c>
    </row>
    <row r="26" spans="1:19" x14ac:dyDescent="0.2">
      <c r="A26" s="373"/>
      <c r="B26" s="377"/>
      <c r="C26" s="11" t="s">
        <v>30</v>
      </c>
      <c r="D26" s="85">
        <f>SUM(Jahresplanung!D27:G27)</f>
        <v>0</v>
      </c>
      <c r="E26" s="85">
        <f>SUM(Jahresplanung!H27:K27)</f>
        <v>0</v>
      </c>
      <c r="F26" s="85">
        <f>SUM(Jahresplanung!L27:O27)</f>
        <v>0</v>
      </c>
      <c r="G26" s="85">
        <f>SUM(Jahresplanung!P27:S27)</f>
        <v>0</v>
      </c>
      <c r="H26" s="85">
        <f>SUM(Jahresplanung!T27:W27)</f>
        <v>0</v>
      </c>
      <c r="I26" s="85">
        <f>SUM(Jahresplanung!X27:AA27)</f>
        <v>0</v>
      </c>
      <c r="J26" s="85">
        <f>SUM(Jahresplanung!AB27:AE27)</f>
        <v>0</v>
      </c>
      <c r="K26" s="85">
        <f>SUM(Jahresplanung!AF27:AI27)</f>
        <v>0</v>
      </c>
      <c r="L26" s="85">
        <f>SUM(Jahresplanung!AJ27:AM27)</f>
        <v>0</v>
      </c>
      <c r="M26" s="85">
        <f>SUM(Jahresplanung!AN27:AQ27)</f>
        <v>0</v>
      </c>
      <c r="N26" s="85">
        <f>SUM(Jahresplanung!AR27:AU27)</f>
        <v>0</v>
      </c>
      <c r="O26" s="85">
        <f>SUM(Jahresplanung!AV27:AY27)</f>
        <v>0</v>
      </c>
      <c r="P26" s="85">
        <f>SUM(Jahresplanung!AZ27:BC27)</f>
        <v>0</v>
      </c>
      <c r="Q26" s="18">
        <f t="shared" si="0"/>
        <v>0</v>
      </c>
      <c r="R26" s="156" t="e">
        <f t="shared" si="4"/>
        <v>#DIV/0!</v>
      </c>
      <c r="S26" s="156" t="e">
        <f t="shared" si="1"/>
        <v>#DIV/0!</v>
      </c>
    </row>
    <row r="27" spans="1:19" x14ac:dyDescent="0.2">
      <c r="A27" s="373"/>
      <c r="B27" s="12" t="s">
        <v>32</v>
      </c>
      <c r="C27" s="228" t="s">
        <v>33</v>
      </c>
      <c r="D27" s="83">
        <f>SUM(Jahresplanung!D28:G28)</f>
        <v>0</v>
      </c>
      <c r="E27" s="83">
        <f>SUM(Jahresplanung!H28:K28)</f>
        <v>0</v>
      </c>
      <c r="F27" s="83">
        <f>SUM(Jahresplanung!L28:O28)</f>
        <v>0</v>
      </c>
      <c r="G27" s="83">
        <f>SUM(Jahresplanung!P28:S28)</f>
        <v>0</v>
      </c>
      <c r="H27" s="83">
        <f>SUM(Jahresplanung!T28:W28)</f>
        <v>0</v>
      </c>
      <c r="I27" s="83">
        <f>SUM(Jahresplanung!X28:AA28)</f>
        <v>0</v>
      </c>
      <c r="J27" s="83">
        <f>SUM(Jahresplanung!AB28:AE28)</f>
        <v>0</v>
      </c>
      <c r="K27" s="83">
        <f>SUM(Jahresplanung!AF28:AI28)</f>
        <v>0</v>
      </c>
      <c r="L27" s="83">
        <f>SUM(Jahresplanung!AJ28:AM28)</f>
        <v>0</v>
      </c>
      <c r="M27" s="83">
        <f>SUM(Jahresplanung!AN28:AQ28)</f>
        <v>0</v>
      </c>
      <c r="N27" s="83">
        <f>SUM(Jahresplanung!AR28:AU28)</f>
        <v>0</v>
      </c>
      <c r="O27" s="83">
        <f>SUM(Jahresplanung!AV28:AY28)</f>
        <v>0</v>
      </c>
      <c r="P27" s="83">
        <f>SUM(Jahresplanung!AZ28:BC28)</f>
        <v>0</v>
      </c>
      <c r="Q27" s="18">
        <f t="shared" si="0"/>
        <v>0</v>
      </c>
      <c r="R27" s="156" t="e">
        <f t="shared" si="4"/>
        <v>#DIV/0!</v>
      </c>
      <c r="S27" s="156" t="e">
        <f t="shared" si="1"/>
        <v>#DIV/0!</v>
      </c>
    </row>
    <row r="28" spans="1:19" x14ac:dyDescent="0.2">
      <c r="A28" s="373"/>
      <c r="B28" s="377" t="s">
        <v>34</v>
      </c>
      <c r="C28" s="75" t="s">
        <v>35</v>
      </c>
      <c r="D28" s="84">
        <f>SUM(Jahresplanung!D29:G29)</f>
        <v>0</v>
      </c>
      <c r="E28" s="84">
        <f>SUM(Jahresplanung!H29:K29)</f>
        <v>0</v>
      </c>
      <c r="F28" s="84">
        <f>SUM(Jahresplanung!L29:O29)</f>
        <v>0</v>
      </c>
      <c r="G28" s="84">
        <f>SUM(Jahresplanung!P29:S29)</f>
        <v>0</v>
      </c>
      <c r="H28" s="84">
        <f>SUM(Jahresplanung!T29:W29)</f>
        <v>0</v>
      </c>
      <c r="I28" s="84">
        <f>SUM(Jahresplanung!X29:AA29)</f>
        <v>0</v>
      </c>
      <c r="J28" s="84">
        <f>SUM(Jahresplanung!AB29:AE29)</f>
        <v>0</v>
      </c>
      <c r="K28" s="84">
        <f>SUM(Jahresplanung!AF29:AI29)</f>
        <v>0</v>
      </c>
      <c r="L28" s="84">
        <f>SUM(Jahresplanung!AJ29:AM29)</f>
        <v>0</v>
      </c>
      <c r="M28" s="84">
        <f>SUM(Jahresplanung!AN29:AQ29)</f>
        <v>0</v>
      </c>
      <c r="N28" s="84">
        <f>SUM(Jahresplanung!AR29:AU29)</f>
        <v>0</v>
      </c>
      <c r="O28" s="84">
        <f>SUM(Jahresplanung!AV29:AY29)</f>
        <v>0</v>
      </c>
      <c r="P28" s="84">
        <f>SUM(Jahresplanung!AZ29:BC29)</f>
        <v>0</v>
      </c>
      <c r="Q28" s="18">
        <f t="shared" si="0"/>
        <v>0</v>
      </c>
      <c r="R28" s="156" t="e">
        <f t="shared" si="4"/>
        <v>#DIV/0!</v>
      </c>
      <c r="S28" s="156" t="e">
        <f t="shared" si="1"/>
        <v>#DIV/0!</v>
      </c>
    </row>
    <row r="29" spans="1:19" x14ac:dyDescent="0.2">
      <c r="A29" s="373"/>
      <c r="B29" s="376"/>
      <c r="C29" s="10" t="s">
        <v>36</v>
      </c>
      <c r="D29" s="85">
        <f>SUM(Jahresplanung!D30:G30)</f>
        <v>0</v>
      </c>
      <c r="E29" s="85">
        <f>SUM(Jahresplanung!H30:K30)</f>
        <v>0</v>
      </c>
      <c r="F29" s="85">
        <f>SUM(Jahresplanung!L30:O30)</f>
        <v>0</v>
      </c>
      <c r="G29" s="85">
        <f>SUM(Jahresplanung!P30:S30)</f>
        <v>0</v>
      </c>
      <c r="H29" s="85">
        <f>SUM(Jahresplanung!T30:W30)</f>
        <v>0</v>
      </c>
      <c r="I29" s="85">
        <f>SUM(Jahresplanung!X30:AA30)</f>
        <v>0</v>
      </c>
      <c r="J29" s="85">
        <f>SUM(Jahresplanung!AB30:AE30)</f>
        <v>0</v>
      </c>
      <c r="K29" s="85">
        <f>SUM(Jahresplanung!AF30:AI30)</f>
        <v>0</v>
      </c>
      <c r="L29" s="85">
        <f>SUM(Jahresplanung!AJ30:AM30)</f>
        <v>0</v>
      </c>
      <c r="M29" s="85">
        <f>SUM(Jahresplanung!AN30:AQ30)</f>
        <v>0</v>
      </c>
      <c r="N29" s="85">
        <f>SUM(Jahresplanung!AR30:AU30)</f>
        <v>0</v>
      </c>
      <c r="O29" s="85">
        <f>SUM(Jahresplanung!AV30:AY30)</f>
        <v>0</v>
      </c>
      <c r="P29" s="85">
        <f>SUM(Jahresplanung!AZ30:BC30)</f>
        <v>0</v>
      </c>
      <c r="Q29" s="18">
        <f t="shared" si="0"/>
        <v>0</v>
      </c>
      <c r="R29" s="156" t="e">
        <f t="shared" si="4"/>
        <v>#DIV/0!</v>
      </c>
      <c r="S29" s="156" t="e">
        <f t="shared" si="1"/>
        <v>#DIV/0!</v>
      </c>
    </row>
    <row r="30" spans="1:19" x14ac:dyDescent="0.2">
      <c r="A30" s="373"/>
      <c r="B30" s="12" t="s">
        <v>37</v>
      </c>
      <c r="C30" s="228" t="s">
        <v>38</v>
      </c>
      <c r="D30" s="83">
        <f>SUM(Jahresplanung!D31:G31)</f>
        <v>0</v>
      </c>
      <c r="E30" s="83">
        <f>SUM(Jahresplanung!H31:K31)</f>
        <v>0</v>
      </c>
      <c r="F30" s="83">
        <f>SUM(Jahresplanung!L31:O31)</f>
        <v>0</v>
      </c>
      <c r="G30" s="83">
        <f>SUM(Jahresplanung!P31:S31)</f>
        <v>0</v>
      </c>
      <c r="H30" s="83">
        <f>SUM(Jahresplanung!T31:W31)</f>
        <v>0</v>
      </c>
      <c r="I30" s="83">
        <f>SUM(Jahresplanung!X31:AA31)</f>
        <v>0</v>
      </c>
      <c r="J30" s="83">
        <f>SUM(Jahresplanung!AB31:AE31)</f>
        <v>0</v>
      </c>
      <c r="K30" s="83">
        <f>SUM(Jahresplanung!AF31:AI31)</f>
        <v>0</v>
      </c>
      <c r="L30" s="83">
        <f>SUM(Jahresplanung!AJ31:AM31)</f>
        <v>0</v>
      </c>
      <c r="M30" s="83">
        <f>SUM(Jahresplanung!AN31:AQ31)</f>
        <v>0</v>
      </c>
      <c r="N30" s="83">
        <f>SUM(Jahresplanung!AR31:AU31)</f>
        <v>0</v>
      </c>
      <c r="O30" s="83">
        <f>SUM(Jahresplanung!AV31:AY31)</f>
        <v>0</v>
      </c>
      <c r="P30" s="83">
        <f>SUM(Jahresplanung!AZ31:BC31)</f>
        <v>0</v>
      </c>
      <c r="Q30" s="18">
        <f t="shared" si="0"/>
        <v>0</v>
      </c>
      <c r="R30" s="156" t="e">
        <f t="shared" si="4"/>
        <v>#DIV/0!</v>
      </c>
      <c r="S30" s="156" t="e">
        <f t="shared" si="1"/>
        <v>#DIV/0!</v>
      </c>
    </row>
    <row r="31" spans="1:19" x14ac:dyDescent="0.2">
      <c r="A31" s="374"/>
      <c r="B31" s="364" t="s">
        <v>40</v>
      </c>
      <c r="C31" s="365"/>
      <c r="D31" s="23">
        <f t="shared" ref="D31:P31" si="5">SUM(D19:D30)</f>
        <v>0</v>
      </c>
      <c r="E31" s="23">
        <f t="shared" si="5"/>
        <v>0</v>
      </c>
      <c r="F31" s="23">
        <f t="shared" si="5"/>
        <v>0</v>
      </c>
      <c r="G31" s="23">
        <f t="shared" si="5"/>
        <v>0</v>
      </c>
      <c r="H31" s="23">
        <f t="shared" si="5"/>
        <v>0</v>
      </c>
      <c r="I31" s="23">
        <f t="shared" si="5"/>
        <v>0</v>
      </c>
      <c r="J31" s="23">
        <f t="shared" si="5"/>
        <v>0</v>
      </c>
      <c r="K31" s="23">
        <f t="shared" si="5"/>
        <v>0</v>
      </c>
      <c r="L31" s="23">
        <f t="shared" si="5"/>
        <v>0</v>
      </c>
      <c r="M31" s="23">
        <f t="shared" si="5"/>
        <v>0</v>
      </c>
      <c r="N31" s="23">
        <f t="shared" si="5"/>
        <v>0</v>
      </c>
      <c r="O31" s="23">
        <f t="shared" si="5"/>
        <v>0</v>
      </c>
      <c r="P31" s="23">
        <f t="shared" si="5"/>
        <v>0</v>
      </c>
      <c r="Q31" s="19">
        <f t="shared" si="0"/>
        <v>0</v>
      </c>
      <c r="R31" s="151" t="e">
        <f>SUM(R19:R30)</f>
        <v>#DIV/0!</v>
      </c>
      <c r="S31" s="183" t="e">
        <f t="shared" si="1"/>
        <v>#DIV/0!</v>
      </c>
    </row>
    <row r="32" spans="1:19" x14ac:dyDescent="0.2">
      <c r="A32" s="366" t="s">
        <v>47</v>
      </c>
      <c r="B32" s="369" t="s">
        <v>42</v>
      </c>
      <c r="C32" s="369"/>
      <c r="D32" s="83">
        <f>SUM(Jahresplanung!D33:G33)</f>
        <v>0</v>
      </c>
      <c r="E32" s="83">
        <f>SUM(Jahresplanung!H33:K33)</f>
        <v>0</v>
      </c>
      <c r="F32" s="83">
        <f>SUM(Jahresplanung!L33:O33)</f>
        <v>0</v>
      </c>
      <c r="G32" s="83">
        <f>SUM(Jahresplanung!P33:S33)</f>
        <v>0</v>
      </c>
      <c r="H32" s="83">
        <f>SUM(Jahresplanung!T33:W33)</f>
        <v>0</v>
      </c>
      <c r="I32" s="83">
        <f>SUM(Jahresplanung!X33:AA33)</f>
        <v>0</v>
      </c>
      <c r="J32" s="83">
        <f>SUM(Jahresplanung!AB33:AE33)</f>
        <v>0</v>
      </c>
      <c r="K32" s="83">
        <f>SUM(Jahresplanung!AF33:AI33)</f>
        <v>0</v>
      </c>
      <c r="L32" s="83">
        <f>SUM(Jahresplanung!AJ33:AM33)</f>
        <v>0</v>
      </c>
      <c r="M32" s="83">
        <f>SUM(Jahresplanung!AN33:AQ33)</f>
        <v>0</v>
      </c>
      <c r="N32" s="83">
        <f>SUM(Jahresplanung!AR33:AU33)</f>
        <v>0</v>
      </c>
      <c r="O32" s="83">
        <f>SUM(Jahresplanung!AV33:AY33)</f>
        <v>0</v>
      </c>
      <c r="P32" s="83">
        <f>SUM(Jahresplanung!AZ33:BC33)</f>
        <v>0</v>
      </c>
      <c r="Q32" s="18">
        <f t="shared" si="0"/>
        <v>0</v>
      </c>
      <c r="R32" s="156" t="e">
        <f t="shared" ref="R32:R37" si="6">Q32/$Q$38</f>
        <v>#DIV/0!</v>
      </c>
      <c r="S32" s="157" t="e">
        <f t="shared" si="1"/>
        <v>#DIV/0!</v>
      </c>
    </row>
    <row r="33" spans="1:19" x14ac:dyDescent="0.2">
      <c r="A33" s="367"/>
      <c r="B33" s="369" t="s">
        <v>65</v>
      </c>
      <c r="C33" s="369"/>
      <c r="D33" s="83">
        <f>SUM(Jahresplanung!D34:G34)</f>
        <v>0</v>
      </c>
      <c r="E33" s="83">
        <f>SUM(Jahresplanung!H34:K34)</f>
        <v>0</v>
      </c>
      <c r="F33" s="83">
        <f>SUM(Jahresplanung!L34:O34)</f>
        <v>0</v>
      </c>
      <c r="G33" s="83">
        <f>SUM(Jahresplanung!P34:S34)</f>
        <v>0</v>
      </c>
      <c r="H33" s="83">
        <f>SUM(Jahresplanung!T34:W34)</f>
        <v>0</v>
      </c>
      <c r="I33" s="83">
        <f>SUM(Jahresplanung!X34:AA34)</f>
        <v>0</v>
      </c>
      <c r="J33" s="83">
        <f>SUM(Jahresplanung!AB34:AE34)</f>
        <v>0</v>
      </c>
      <c r="K33" s="83">
        <f>SUM(Jahresplanung!AF34:AI34)</f>
        <v>0</v>
      </c>
      <c r="L33" s="83">
        <f>SUM(Jahresplanung!AJ34:AM34)</f>
        <v>0</v>
      </c>
      <c r="M33" s="83">
        <f>SUM(Jahresplanung!AN34:AQ34)</f>
        <v>0</v>
      </c>
      <c r="N33" s="83">
        <f>SUM(Jahresplanung!AR34:AU34)</f>
        <v>0</v>
      </c>
      <c r="O33" s="83">
        <f>SUM(Jahresplanung!AV34:AY34)</f>
        <v>0</v>
      </c>
      <c r="P33" s="83">
        <f>SUM(Jahresplanung!AZ34:BC34)</f>
        <v>0</v>
      </c>
      <c r="Q33" s="18">
        <f t="shared" si="0"/>
        <v>0</v>
      </c>
      <c r="R33" s="156" t="e">
        <f t="shared" si="6"/>
        <v>#DIV/0!</v>
      </c>
      <c r="S33" s="157" t="e">
        <f t="shared" si="1"/>
        <v>#DIV/0!</v>
      </c>
    </row>
    <row r="34" spans="1:19" x14ac:dyDescent="0.2">
      <c r="A34" s="367"/>
      <c r="B34" s="369" t="s">
        <v>44</v>
      </c>
      <c r="C34" s="369"/>
      <c r="D34" s="83">
        <f>SUM(Jahresplanung!D35:G35)</f>
        <v>0</v>
      </c>
      <c r="E34" s="83">
        <f>SUM(Jahresplanung!H35:K35)</f>
        <v>0</v>
      </c>
      <c r="F34" s="83">
        <f>SUM(Jahresplanung!L35:O35)</f>
        <v>0</v>
      </c>
      <c r="G34" s="83">
        <f>SUM(Jahresplanung!P35:S35)</f>
        <v>0</v>
      </c>
      <c r="H34" s="83">
        <f>SUM(Jahresplanung!T35:W35)</f>
        <v>0</v>
      </c>
      <c r="I34" s="83">
        <f>SUM(Jahresplanung!X35:AA35)</f>
        <v>0</v>
      </c>
      <c r="J34" s="83">
        <f>SUM(Jahresplanung!AB35:AE35)</f>
        <v>0</v>
      </c>
      <c r="K34" s="83">
        <f>SUM(Jahresplanung!AF35:AI35)</f>
        <v>0</v>
      </c>
      <c r="L34" s="83">
        <f>SUM(Jahresplanung!AJ35:AM35)</f>
        <v>0</v>
      </c>
      <c r="M34" s="83">
        <f>SUM(Jahresplanung!AN35:AQ35)</f>
        <v>0</v>
      </c>
      <c r="N34" s="83">
        <f>SUM(Jahresplanung!AR35:AU35)</f>
        <v>0</v>
      </c>
      <c r="O34" s="83">
        <f>SUM(Jahresplanung!AV35:AY35)</f>
        <v>0</v>
      </c>
      <c r="P34" s="83">
        <f>SUM(Jahresplanung!AZ35:BC35)</f>
        <v>0</v>
      </c>
      <c r="Q34" s="18">
        <f t="shared" si="0"/>
        <v>0</v>
      </c>
      <c r="R34" s="156" t="e">
        <f t="shared" si="6"/>
        <v>#DIV/0!</v>
      </c>
      <c r="S34" s="157" t="e">
        <f t="shared" si="1"/>
        <v>#DIV/0!</v>
      </c>
    </row>
    <row r="35" spans="1:19" x14ac:dyDescent="0.2">
      <c r="A35" s="367"/>
      <c r="B35" s="369" t="s">
        <v>43</v>
      </c>
      <c r="C35" s="369"/>
      <c r="D35" s="83">
        <f>SUM(Jahresplanung!D36:G36)</f>
        <v>0</v>
      </c>
      <c r="E35" s="83">
        <f>SUM(Jahresplanung!H36:K36)</f>
        <v>0</v>
      </c>
      <c r="F35" s="83">
        <f>SUM(Jahresplanung!L36:O36)</f>
        <v>0</v>
      </c>
      <c r="G35" s="83">
        <f>SUM(Jahresplanung!P36:S36)</f>
        <v>0</v>
      </c>
      <c r="H35" s="83">
        <f>SUM(Jahresplanung!T36:W36)</f>
        <v>0</v>
      </c>
      <c r="I35" s="83">
        <f>SUM(Jahresplanung!X36:AA36)</f>
        <v>0</v>
      </c>
      <c r="J35" s="83">
        <f>SUM(Jahresplanung!AB36:AE36)</f>
        <v>0</v>
      </c>
      <c r="K35" s="83">
        <f>SUM(Jahresplanung!AF36:AI36)</f>
        <v>0</v>
      </c>
      <c r="L35" s="83">
        <f>SUM(Jahresplanung!AJ36:AM36)</f>
        <v>0</v>
      </c>
      <c r="M35" s="83">
        <f>SUM(Jahresplanung!AN36:AQ36)</f>
        <v>0</v>
      </c>
      <c r="N35" s="83">
        <f>SUM(Jahresplanung!AR36:AU36)</f>
        <v>0</v>
      </c>
      <c r="O35" s="83">
        <f>SUM(Jahresplanung!AV36:AY36)</f>
        <v>0</v>
      </c>
      <c r="P35" s="83">
        <f>SUM(Jahresplanung!AZ36:BC36)</f>
        <v>0</v>
      </c>
      <c r="Q35" s="18">
        <f t="shared" si="0"/>
        <v>0</v>
      </c>
      <c r="R35" s="156" t="e">
        <f t="shared" si="6"/>
        <v>#DIV/0!</v>
      </c>
      <c r="S35" s="157" t="e">
        <f t="shared" si="1"/>
        <v>#DIV/0!</v>
      </c>
    </row>
    <row r="36" spans="1:19" x14ac:dyDescent="0.2">
      <c r="A36" s="367"/>
      <c r="B36" s="369" t="s">
        <v>45</v>
      </c>
      <c r="C36" s="369"/>
      <c r="D36" s="83">
        <f>SUM(Jahresplanung!D37:G37)</f>
        <v>0</v>
      </c>
      <c r="E36" s="83">
        <f>SUM(Jahresplanung!H37:K37)</f>
        <v>0</v>
      </c>
      <c r="F36" s="83">
        <f>SUM(Jahresplanung!L37:O37)</f>
        <v>0</v>
      </c>
      <c r="G36" s="83">
        <f>SUM(Jahresplanung!P37:S37)</f>
        <v>0</v>
      </c>
      <c r="H36" s="83">
        <f>SUM(Jahresplanung!T37:W37)</f>
        <v>0</v>
      </c>
      <c r="I36" s="83">
        <f>SUM(Jahresplanung!X37:AA37)</f>
        <v>0</v>
      </c>
      <c r="J36" s="83">
        <f>SUM(Jahresplanung!AB37:AE37)</f>
        <v>0</v>
      </c>
      <c r="K36" s="83">
        <f>SUM(Jahresplanung!AF37:AI37)</f>
        <v>0</v>
      </c>
      <c r="L36" s="83">
        <f>SUM(Jahresplanung!AJ37:AM37)</f>
        <v>0</v>
      </c>
      <c r="M36" s="83">
        <f>SUM(Jahresplanung!AN37:AQ37)</f>
        <v>0</v>
      </c>
      <c r="N36" s="83">
        <f>SUM(Jahresplanung!AR37:AU37)</f>
        <v>0</v>
      </c>
      <c r="O36" s="83">
        <f>SUM(Jahresplanung!AV37:AY37)</f>
        <v>0</v>
      </c>
      <c r="P36" s="83">
        <f>SUM(Jahresplanung!AZ37:BC37)</f>
        <v>0</v>
      </c>
      <c r="Q36" s="18">
        <f t="shared" si="0"/>
        <v>0</v>
      </c>
      <c r="R36" s="156" t="e">
        <f t="shared" si="6"/>
        <v>#DIV/0!</v>
      </c>
      <c r="S36" s="157" t="e">
        <f t="shared" si="1"/>
        <v>#DIV/0!</v>
      </c>
    </row>
    <row r="37" spans="1:19" x14ac:dyDescent="0.2">
      <c r="A37" s="367"/>
      <c r="B37" s="369" t="s">
        <v>13</v>
      </c>
      <c r="C37" s="369"/>
      <c r="D37" s="83">
        <f>SUM(Jahresplanung!D38:G38)</f>
        <v>0</v>
      </c>
      <c r="E37" s="83">
        <f>SUM(Jahresplanung!H38:K38)</f>
        <v>0</v>
      </c>
      <c r="F37" s="83">
        <f>SUM(Jahresplanung!L38:O38)</f>
        <v>0</v>
      </c>
      <c r="G37" s="83">
        <f>SUM(Jahresplanung!P38:S38)</f>
        <v>0</v>
      </c>
      <c r="H37" s="83">
        <f>SUM(Jahresplanung!T38:W38)</f>
        <v>0</v>
      </c>
      <c r="I37" s="83">
        <f>SUM(Jahresplanung!X38:AA38)</f>
        <v>0</v>
      </c>
      <c r="J37" s="83">
        <f>SUM(Jahresplanung!AB38:AE38)</f>
        <v>0</v>
      </c>
      <c r="K37" s="83">
        <f>SUM(Jahresplanung!AF38:AI38)</f>
        <v>0</v>
      </c>
      <c r="L37" s="83">
        <f>SUM(Jahresplanung!AJ38:AM38)</f>
        <v>0</v>
      </c>
      <c r="M37" s="83">
        <f>SUM(Jahresplanung!AN38:AQ38)</f>
        <v>0</v>
      </c>
      <c r="N37" s="83">
        <f>SUM(Jahresplanung!AR38:AU38)</f>
        <v>0</v>
      </c>
      <c r="O37" s="83">
        <f>SUM(Jahresplanung!AV38:AY38)</f>
        <v>0</v>
      </c>
      <c r="P37" s="83">
        <f>SUM(Jahresplanung!AZ38:BC38)</f>
        <v>0</v>
      </c>
      <c r="Q37" s="18">
        <f>SUM(D37:P37)</f>
        <v>0</v>
      </c>
      <c r="R37" s="156" t="e">
        <f t="shared" si="6"/>
        <v>#DIV/0!</v>
      </c>
      <c r="S37" s="157" t="e">
        <f t="shared" si="1"/>
        <v>#DIV/0!</v>
      </c>
    </row>
    <row r="38" spans="1:19" s="149" customFormat="1" ht="13.7" customHeight="1" x14ac:dyDescent="0.2">
      <c r="A38" s="368"/>
      <c r="B38" s="370" t="s">
        <v>48</v>
      </c>
      <c r="C38" s="371" t="s">
        <v>14</v>
      </c>
      <c r="D38" s="24">
        <f t="shared" ref="D38:P38" si="7">SUM(D32:D37)</f>
        <v>0</v>
      </c>
      <c r="E38" s="24">
        <f t="shared" si="7"/>
        <v>0</v>
      </c>
      <c r="F38" s="24">
        <f t="shared" si="7"/>
        <v>0</v>
      </c>
      <c r="G38" s="24">
        <f t="shared" si="7"/>
        <v>0</v>
      </c>
      <c r="H38" s="24">
        <f t="shared" si="7"/>
        <v>0</v>
      </c>
      <c r="I38" s="24">
        <f t="shared" si="7"/>
        <v>0</v>
      </c>
      <c r="J38" s="24">
        <f t="shared" si="7"/>
        <v>0</v>
      </c>
      <c r="K38" s="24">
        <f t="shared" si="7"/>
        <v>0</v>
      </c>
      <c r="L38" s="24">
        <f t="shared" si="7"/>
        <v>0</v>
      </c>
      <c r="M38" s="24">
        <f t="shared" si="7"/>
        <v>0</v>
      </c>
      <c r="N38" s="24">
        <f t="shared" si="7"/>
        <v>0</v>
      </c>
      <c r="O38" s="24">
        <f t="shared" si="7"/>
        <v>0</v>
      </c>
      <c r="P38" s="24">
        <f t="shared" si="7"/>
        <v>0</v>
      </c>
      <c r="Q38" s="21">
        <f>SUM(D38:P38)</f>
        <v>0</v>
      </c>
      <c r="R38" s="153" t="e">
        <f>SUM(R32:R37)</f>
        <v>#DIV/0!</v>
      </c>
      <c r="S38" s="184" t="e">
        <f t="shared" si="1"/>
        <v>#DIV/0!</v>
      </c>
    </row>
    <row r="39" spans="1:19" ht="12.75" customHeight="1" x14ac:dyDescent="0.2">
      <c r="A39" s="378" t="s">
        <v>78</v>
      </c>
      <c r="B39" s="381" t="s">
        <v>46</v>
      </c>
      <c r="C39" s="369"/>
      <c r="D39" s="83">
        <f>SUM(Jahresplanung!D40:G40)</f>
        <v>0</v>
      </c>
      <c r="E39" s="83">
        <f>SUM(Jahresplanung!H40:K40)</f>
        <v>0</v>
      </c>
      <c r="F39" s="83">
        <f>SUM(Jahresplanung!L40:O40)</f>
        <v>0</v>
      </c>
      <c r="G39" s="83">
        <f>SUM(Jahresplanung!P40:S40)</f>
        <v>0</v>
      </c>
      <c r="H39" s="83">
        <f>SUM(Jahresplanung!T40:W40)</f>
        <v>0</v>
      </c>
      <c r="I39" s="83">
        <f>SUM(Jahresplanung!X40:AA40)</f>
        <v>0</v>
      </c>
      <c r="J39" s="83">
        <f>SUM(Jahresplanung!AB40:AE40)</f>
        <v>0</v>
      </c>
      <c r="K39" s="83">
        <f>SUM(Jahresplanung!AF40:AI40)</f>
        <v>0</v>
      </c>
      <c r="L39" s="83">
        <f>SUM(Jahresplanung!AJ40:AM40)</f>
        <v>0</v>
      </c>
      <c r="M39" s="83">
        <f>SUM(Jahresplanung!AN40:AQ40)</f>
        <v>0</v>
      </c>
      <c r="N39" s="83">
        <f>SUM(Jahresplanung!AR40:AU40)</f>
        <v>0</v>
      </c>
      <c r="O39" s="83">
        <f>SUM(Jahresplanung!AV40:AY40)</f>
        <v>0</v>
      </c>
      <c r="P39" s="83">
        <f>SUM(Jahresplanung!AZ40:BC40)</f>
        <v>0</v>
      </c>
      <c r="Q39" s="22">
        <f t="shared" si="0"/>
        <v>0</v>
      </c>
      <c r="R39" s="156" t="e">
        <f>Q39/$Q$42</f>
        <v>#DIV/0!</v>
      </c>
      <c r="S39" s="181" t="e">
        <f t="shared" si="1"/>
        <v>#DIV/0!</v>
      </c>
    </row>
    <row r="40" spans="1:19" x14ac:dyDescent="0.2">
      <c r="A40" s="379"/>
      <c r="B40" s="381" t="s">
        <v>41</v>
      </c>
      <c r="C40" s="369"/>
      <c r="D40" s="83">
        <f>SUM(Jahresplanung!D41:G41)</f>
        <v>0</v>
      </c>
      <c r="E40" s="83">
        <f>SUM(Jahresplanung!H41:K41)</f>
        <v>0</v>
      </c>
      <c r="F40" s="83">
        <f>SUM(Jahresplanung!L41:O41)</f>
        <v>0</v>
      </c>
      <c r="G40" s="83">
        <f>SUM(Jahresplanung!P41:S41)</f>
        <v>0</v>
      </c>
      <c r="H40" s="83">
        <f>SUM(Jahresplanung!T41:W41)</f>
        <v>0</v>
      </c>
      <c r="I40" s="83">
        <f>SUM(Jahresplanung!X41:AA41)</f>
        <v>0</v>
      </c>
      <c r="J40" s="83">
        <f>SUM(Jahresplanung!AB41:AE41)</f>
        <v>0</v>
      </c>
      <c r="K40" s="83">
        <f>SUM(Jahresplanung!AF41:AI41)</f>
        <v>0</v>
      </c>
      <c r="L40" s="83">
        <f>SUM(Jahresplanung!AJ41:AM41)</f>
        <v>0</v>
      </c>
      <c r="M40" s="83">
        <f>SUM(Jahresplanung!AN41:AQ41)</f>
        <v>0</v>
      </c>
      <c r="N40" s="83">
        <f>SUM(Jahresplanung!AR41:AU41)</f>
        <v>0</v>
      </c>
      <c r="O40" s="83">
        <f>SUM(Jahresplanung!AV41:AY41)</f>
        <v>0</v>
      </c>
      <c r="P40" s="83">
        <f>SUM(Jahresplanung!AZ41:BC41)</f>
        <v>0</v>
      </c>
      <c r="Q40" s="22">
        <f t="shared" si="0"/>
        <v>0</v>
      </c>
      <c r="R40" s="156" t="e">
        <f>Q40/$Q$42</f>
        <v>#DIV/0!</v>
      </c>
      <c r="S40" s="181" t="e">
        <f t="shared" si="1"/>
        <v>#DIV/0!</v>
      </c>
    </row>
    <row r="41" spans="1:19" x14ac:dyDescent="0.2">
      <c r="A41" s="379"/>
      <c r="B41" s="382" t="s">
        <v>15</v>
      </c>
      <c r="C41" s="383"/>
      <c r="D41" s="83">
        <f>SUM(Jahresplanung!D42:G42)</f>
        <v>0</v>
      </c>
      <c r="E41" s="83">
        <f>SUM(Jahresplanung!H42:K42)</f>
        <v>0</v>
      </c>
      <c r="F41" s="83">
        <f>SUM(Jahresplanung!L42:O42)</f>
        <v>0</v>
      </c>
      <c r="G41" s="83">
        <f>SUM(Jahresplanung!P42:S42)</f>
        <v>0</v>
      </c>
      <c r="H41" s="83">
        <f>SUM(Jahresplanung!T42:W42)</f>
        <v>0</v>
      </c>
      <c r="I41" s="83">
        <f>SUM(Jahresplanung!X42:AA42)</f>
        <v>0</v>
      </c>
      <c r="J41" s="83">
        <f>SUM(Jahresplanung!AB42:AE42)</f>
        <v>0</v>
      </c>
      <c r="K41" s="83">
        <f>SUM(Jahresplanung!AF42:AI42)</f>
        <v>0</v>
      </c>
      <c r="L41" s="83">
        <f>SUM(Jahresplanung!AJ42:AM42)</f>
        <v>0</v>
      </c>
      <c r="M41" s="83">
        <f>SUM(Jahresplanung!AN42:AQ42)</f>
        <v>0</v>
      </c>
      <c r="N41" s="83">
        <f>SUM(Jahresplanung!AR42:AU42)</f>
        <v>0</v>
      </c>
      <c r="O41" s="83">
        <f>SUM(Jahresplanung!AV42:AY42)</f>
        <v>0</v>
      </c>
      <c r="P41" s="83">
        <f>SUM(Jahresplanung!AZ42:BC42)</f>
        <v>0</v>
      </c>
      <c r="Q41" s="22">
        <f t="shared" si="0"/>
        <v>0</v>
      </c>
      <c r="R41" s="156" t="e">
        <f>Q41/$Q$42</f>
        <v>#DIV/0!</v>
      </c>
      <c r="S41" s="181" t="e">
        <f t="shared" si="1"/>
        <v>#DIV/0!</v>
      </c>
    </row>
    <row r="42" spans="1:19" x14ac:dyDescent="0.2">
      <c r="A42" s="380"/>
      <c r="B42" s="384" t="s">
        <v>80</v>
      </c>
      <c r="C42" s="385" t="s">
        <v>14</v>
      </c>
      <c r="D42" s="80">
        <f t="shared" ref="D42:P42" si="8">SUM(D39:D41)</f>
        <v>0</v>
      </c>
      <c r="E42" s="80">
        <f t="shared" si="8"/>
        <v>0</v>
      </c>
      <c r="F42" s="80">
        <f t="shared" si="8"/>
        <v>0</v>
      </c>
      <c r="G42" s="80">
        <f t="shared" si="8"/>
        <v>0</v>
      </c>
      <c r="H42" s="80">
        <f t="shared" si="8"/>
        <v>0</v>
      </c>
      <c r="I42" s="80">
        <f t="shared" si="8"/>
        <v>0</v>
      </c>
      <c r="J42" s="80">
        <f t="shared" si="8"/>
        <v>0</v>
      </c>
      <c r="K42" s="80">
        <f t="shared" si="8"/>
        <v>0</v>
      </c>
      <c r="L42" s="80">
        <f t="shared" si="8"/>
        <v>0</v>
      </c>
      <c r="M42" s="80">
        <f t="shared" si="8"/>
        <v>0</v>
      </c>
      <c r="N42" s="80">
        <f t="shared" si="8"/>
        <v>0</v>
      </c>
      <c r="O42" s="80">
        <f t="shared" si="8"/>
        <v>0</v>
      </c>
      <c r="P42" s="80">
        <f t="shared" si="8"/>
        <v>0</v>
      </c>
      <c r="Q42" s="79">
        <f>SUM(D42:P42)</f>
        <v>0</v>
      </c>
      <c r="R42" s="155" t="e">
        <f>SUM(R39:R41)</f>
        <v>#DIV/0!</v>
      </c>
      <c r="S42" s="185" t="e">
        <f t="shared" si="1"/>
        <v>#DIV/0!</v>
      </c>
    </row>
    <row r="43" spans="1:19" x14ac:dyDescent="0.2">
      <c r="A43" s="386" t="s">
        <v>16</v>
      </c>
      <c r="B43" s="387"/>
      <c r="C43" s="388"/>
      <c r="D43" s="48">
        <f>D31+D38+D42</f>
        <v>0</v>
      </c>
      <c r="E43" s="48">
        <f t="shared" ref="E43:Q43" si="9">E31+E38+E42</f>
        <v>0</v>
      </c>
      <c r="F43" s="48">
        <f t="shared" si="9"/>
        <v>0</v>
      </c>
      <c r="G43" s="48">
        <f t="shared" si="9"/>
        <v>0</v>
      </c>
      <c r="H43" s="48">
        <f t="shared" si="9"/>
        <v>0</v>
      </c>
      <c r="I43" s="48">
        <f t="shared" si="9"/>
        <v>0</v>
      </c>
      <c r="J43" s="48">
        <f t="shared" si="9"/>
        <v>0</v>
      </c>
      <c r="K43" s="48">
        <f t="shared" si="9"/>
        <v>0</v>
      </c>
      <c r="L43" s="48">
        <f t="shared" si="9"/>
        <v>0</v>
      </c>
      <c r="M43" s="48">
        <f t="shared" si="9"/>
        <v>0</v>
      </c>
      <c r="N43" s="48">
        <f t="shared" si="9"/>
        <v>0</v>
      </c>
      <c r="O43" s="48">
        <f t="shared" si="9"/>
        <v>0</v>
      </c>
      <c r="P43" s="48">
        <f t="shared" si="9"/>
        <v>0</v>
      </c>
      <c r="Q43" s="48">
        <f t="shared" si="9"/>
        <v>0</v>
      </c>
      <c r="R43" s="180"/>
      <c r="S43" s="182" t="e">
        <f t="shared" si="1"/>
        <v>#DIV/0!</v>
      </c>
    </row>
    <row r="44" spans="1:19" ht="6.75" customHeight="1" x14ac:dyDescent="0.2">
      <c r="A44" s="13"/>
      <c r="B44" s="13"/>
      <c r="C44" s="13"/>
      <c r="D44" s="14"/>
      <c r="E44" s="14"/>
      <c r="F44" s="14"/>
      <c r="G44" s="14"/>
      <c r="H44" s="14"/>
      <c r="I44" s="14"/>
      <c r="J44" s="14"/>
      <c r="K44" s="14"/>
      <c r="L44" s="14"/>
      <c r="M44" s="14"/>
      <c r="N44" s="14"/>
      <c r="O44" s="14"/>
      <c r="P44" s="14"/>
      <c r="Q44" s="14"/>
      <c r="R44" s="15"/>
      <c r="S44" s="15"/>
    </row>
    <row r="45" spans="1:19" ht="15" customHeight="1" x14ac:dyDescent="0.2">
      <c r="A45" s="199" t="s">
        <v>113</v>
      </c>
      <c r="B45" s="200" t="s">
        <v>119</v>
      </c>
      <c r="C45" s="201"/>
      <c r="D45" s="179">
        <f>SUM(Jahresplanung!D46:G46)</f>
        <v>0</v>
      </c>
      <c r="E45" s="179">
        <f>SUM(Jahresplanung!H46:K46)</f>
        <v>0</v>
      </c>
      <c r="F45" s="179">
        <f>SUM(Jahresplanung!L46:O46)</f>
        <v>0</v>
      </c>
      <c r="G45" s="179">
        <f>SUM(Jahresplanung!P46:S46)</f>
        <v>0</v>
      </c>
      <c r="H45" s="179">
        <f>SUM(Jahresplanung!T46:W46)</f>
        <v>0</v>
      </c>
      <c r="I45" s="179">
        <f>SUM(Jahresplanung!X46:AA46)</f>
        <v>0</v>
      </c>
      <c r="J45" s="179">
        <f>SUM(Jahresplanung!AB46:AE46)</f>
        <v>0</v>
      </c>
      <c r="K45" s="179">
        <f>SUM(Jahresplanung!AF46:AI46)</f>
        <v>0</v>
      </c>
      <c r="L45" s="179">
        <f>SUM(Jahresplanung!AJ46:AM46)</f>
        <v>0</v>
      </c>
      <c r="M45" s="179">
        <f>SUM(Jahresplanung!AN46:AQ46)</f>
        <v>0</v>
      </c>
      <c r="N45" s="179">
        <f>SUM(Jahresplanung!AR46:AU46)</f>
        <v>0</v>
      </c>
      <c r="O45" s="179">
        <f>SUM(Jahresplanung!AV46:AY46)</f>
        <v>0</v>
      </c>
      <c r="P45" s="179">
        <f>SUM(Jahresplanung!AZ46:BC46)</f>
        <v>0</v>
      </c>
      <c r="Q45" s="179">
        <f>SUM(D45:P45)</f>
        <v>0</v>
      </c>
      <c r="R45" s="15"/>
      <c r="S45" s="15"/>
    </row>
    <row r="46" spans="1:19" ht="6.75" customHeight="1" x14ac:dyDescent="0.35">
      <c r="A46" s="13"/>
      <c r="B46" s="13"/>
      <c r="C46" s="13"/>
      <c r="D46" s="13"/>
      <c r="E46" s="13"/>
      <c r="F46" s="13"/>
      <c r="G46" s="13"/>
      <c r="H46" s="13"/>
      <c r="I46" s="13"/>
      <c r="J46" s="13"/>
      <c r="K46" s="13"/>
      <c r="L46" s="13"/>
      <c r="M46" s="13"/>
      <c r="N46" s="13"/>
      <c r="O46" s="13"/>
      <c r="P46" s="13"/>
      <c r="Q46" s="28"/>
      <c r="R46" s="28"/>
      <c r="S46" s="28"/>
    </row>
    <row r="47" spans="1:19" x14ac:dyDescent="0.2">
      <c r="A47" s="345" t="s">
        <v>56</v>
      </c>
      <c r="B47" s="346"/>
      <c r="C47" s="347"/>
      <c r="D47" s="25">
        <f>SUM(Jahresplanung!D48:G48)</f>
        <v>0</v>
      </c>
      <c r="E47" s="25">
        <f>SUM(Jahresplanung!H48:K48)</f>
        <v>0</v>
      </c>
      <c r="F47" s="25">
        <f>SUM(Jahresplanung!L48:O48)</f>
        <v>0</v>
      </c>
      <c r="G47" s="25">
        <f>SUM(Jahresplanung!P48:S48)</f>
        <v>0</v>
      </c>
      <c r="H47" s="25">
        <f>SUM(Jahresplanung!T48:W48)</f>
        <v>0</v>
      </c>
      <c r="I47" s="25">
        <f>SUM(Jahresplanung!X48:AA48)</f>
        <v>0</v>
      </c>
      <c r="J47" s="25">
        <f>SUM(Jahresplanung!AB48:AE48)</f>
        <v>0</v>
      </c>
      <c r="K47" s="25">
        <f>SUM(Jahresplanung!AF48:AI48)</f>
        <v>0</v>
      </c>
      <c r="L47" s="25">
        <f>SUM(Jahresplanung!AJ48:AM48)</f>
        <v>0</v>
      </c>
      <c r="M47" s="25">
        <f>SUM(Jahresplanung!AN48:AQ48)</f>
        <v>0</v>
      </c>
      <c r="N47" s="25">
        <f>SUM(Jahresplanung!AR48:AU48)</f>
        <v>0</v>
      </c>
      <c r="O47" s="25">
        <f>SUM(Jahresplanung!AV48:AY48)</f>
        <v>0</v>
      </c>
      <c r="P47" s="25">
        <f>SUM(Jahresplanung!AZ48:BC48)</f>
        <v>0</v>
      </c>
      <c r="Q47" s="25">
        <f>SUM(D47:P47)</f>
        <v>0</v>
      </c>
    </row>
  </sheetData>
  <sheetProtection sheet="1" objects="1" scenarios="1"/>
  <mergeCells count="37">
    <mergeCell ref="O1:S2"/>
    <mergeCell ref="H6:I6"/>
    <mergeCell ref="K6:L6"/>
    <mergeCell ref="Q8:Q10"/>
    <mergeCell ref="R8:R10"/>
    <mergeCell ref="S8:S10"/>
    <mergeCell ref="A11:A18"/>
    <mergeCell ref="B11:C11"/>
    <mergeCell ref="B12:C12"/>
    <mergeCell ref="B13:C13"/>
    <mergeCell ref="B14:C14"/>
    <mergeCell ref="B15:C15"/>
    <mergeCell ref="B16:C16"/>
    <mergeCell ref="B17:C17"/>
    <mergeCell ref="B18:C18"/>
    <mergeCell ref="A19:A31"/>
    <mergeCell ref="B19:B20"/>
    <mergeCell ref="B21:B22"/>
    <mergeCell ref="B23:B24"/>
    <mergeCell ref="B25:B26"/>
    <mergeCell ref="B28:B29"/>
    <mergeCell ref="B31:C31"/>
    <mergeCell ref="A32:A38"/>
    <mergeCell ref="B32:C32"/>
    <mergeCell ref="B33:C33"/>
    <mergeCell ref="B34:C34"/>
    <mergeCell ref="B35:C35"/>
    <mergeCell ref="B36:C36"/>
    <mergeCell ref="B37:C37"/>
    <mergeCell ref="B38:C38"/>
    <mergeCell ref="A47:C47"/>
    <mergeCell ref="A39:A42"/>
    <mergeCell ref="B39:C39"/>
    <mergeCell ref="B40:C40"/>
    <mergeCell ref="B41:C41"/>
    <mergeCell ref="B42:C42"/>
    <mergeCell ref="A43:C43"/>
  </mergeCells>
  <printOptions horizontalCentered="1"/>
  <pageMargins left="0.39370078740157483" right="0.39370078740157483" top="0.39370078740157483" bottom="0.39370078740157483" header="0" footer="0"/>
  <pageSetup paperSize="9" scale="73" fitToHeight="2" orientation="landscape" horizontalDpi="4294967293" verticalDpi="300" r:id="rId1"/>
  <headerFooter alignWithMargins="0">
    <oddFooter>&amp;L&amp;8&amp;F / &amp;A&amp;C&amp;8&amp;P/&amp;N&amp;R&amp;8&amp;D</oddFooter>
  </headerFooter>
  <ignoredErrors>
    <ignoredError sqref="D11:P17 D19:P30 D32:P37 D39:P41 D45:Q4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23</v>
      </c>
      <c r="D1" s="396">
        <f>'5'!H1+1</f>
        <v>45446</v>
      </c>
      <c r="E1" s="396"/>
      <c r="F1" s="396"/>
      <c r="G1" s="61" t="s">
        <v>18</v>
      </c>
      <c r="H1" s="396">
        <f>D1+6</f>
        <v>45452</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45446</v>
      </c>
      <c r="E8" s="356"/>
      <c r="F8" s="356"/>
      <c r="G8" s="357"/>
      <c r="H8" s="355">
        <f>IF(ISERROR(H9),"",H9)</f>
        <v>45447</v>
      </c>
      <c r="I8" s="356"/>
      <c r="J8" s="356"/>
      <c r="K8" s="357"/>
      <c r="L8" s="355">
        <f>IF(ISERROR(L9),"",L9)</f>
        <v>45448</v>
      </c>
      <c r="M8" s="356"/>
      <c r="N8" s="356"/>
      <c r="O8" s="357"/>
      <c r="P8" s="355">
        <f>IF(ISERROR(P9),"",P9)</f>
        <v>45449</v>
      </c>
      <c r="Q8" s="356"/>
      <c r="R8" s="356"/>
      <c r="S8" s="357"/>
      <c r="T8" s="355">
        <f>IF(ISERROR(T9),"",T9)</f>
        <v>45450</v>
      </c>
      <c r="U8" s="356"/>
      <c r="V8" s="356"/>
      <c r="W8" s="357"/>
      <c r="X8" s="355">
        <f>IF(ISERROR(X9),"",X9)</f>
        <v>45451</v>
      </c>
      <c r="Y8" s="356"/>
      <c r="Z8" s="356"/>
      <c r="AA8" s="357"/>
      <c r="AB8" s="355">
        <f>IF(ISERROR(AB9),"",AB9)</f>
        <v>45452</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45446</v>
      </c>
      <c r="E9" s="359"/>
      <c r="F9" s="359"/>
      <c r="G9" s="360"/>
      <c r="H9" s="358">
        <f>D9+1</f>
        <v>45447</v>
      </c>
      <c r="I9" s="359"/>
      <c r="J9" s="359"/>
      <c r="K9" s="360"/>
      <c r="L9" s="358">
        <f>H9+1</f>
        <v>45448</v>
      </c>
      <c r="M9" s="359"/>
      <c r="N9" s="359"/>
      <c r="O9" s="360"/>
      <c r="P9" s="358">
        <f>L9+1</f>
        <v>45449</v>
      </c>
      <c r="Q9" s="359"/>
      <c r="R9" s="359"/>
      <c r="S9" s="360"/>
      <c r="T9" s="358">
        <f>P9+1</f>
        <v>45450</v>
      </c>
      <c r="U9" s="359"/>
      <c r="V9" s="359"/>
      <c r="W9" s="360"/>
      <c r="X9" s="358">
        <f>T9+1</f>
        <v>45451</v>
      </c>
      <c r="Y9" s="359"/>
      <c r="Z9" s="359"/>
      <c r="AA9" s="360"/>
      <c r="AB9" s="358">
        <f>X9+1</f>
        <v>45452</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28"/>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83" priority="2" operator="notEqual">
      <formula>$AF$30</formula>
    </cfRule>
  </conditionalFormatting>
  <conditionalFormatting sqref="AF30">
    <cfRule type="cellIs" dxfId="382" priority="1" operator="notEqual">
      <formula>$AF$17</formula>
    </cfRule>
  </conditionalFormatting>
  <conditionalFormatting sqref="AM10:AM42">
    <cfRule type="cellIs" dxfId="381" priority="9" operator="greaterThan">
      <formula>0</formula>
    </cfRule>
    <cfRule type="cellIs" dxfId="380" priority="10" operator="equal">
      <formula>0</formula>
    </cfRule>
  </conditionalFormatting>
  <conditionalFormatting sqref="AM44">
    <cfRule type="cellIs" dxfId="379" priority="7" operator="greaterThan">
      <formula>0</formula>
    </cfRule>
    <cfRule type="cellIs" dxfId="378" priority="8" operator="equal">
      <formula>0</formula>
    </cfRule>
  </conditionalFormatting>
  <conditionalFormatting sqref="AM47">
    <cfRule type="cellIs" dxfId="377" priority="3" operator="greaterThan">
      <formula>0</formula>
    </cfRule>
    <cfRule type="cellIs" dxfId="37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V453"/>
  <sheetViews>
    <sheetView zoomScaleNormal="100" workbookViewId="0"/>
  </sheetViews>
  <sheetFormatPr baseColWidth="10" defaultColWidth="10.85546875" defaultRowHeight="12.75" x14ac:dyDescent="0.2"/>
  <cols>
    <col min="1" max="32" width="10.85546875" style="116"/>
    <col min="33" max="33" width="11.42578125" style="116" customWidth="1"/>
    <col min="34" max="16384" width="10.85546875" style="116"/>
  </cols>
  <sheetData>
    <row r="1" spans="1:12" ht="25.5" x14ac:dyDescent="0.35">
      <c r="A1" s="255" t="s">
        <v>126</v>
      </c>
      <c r="B1" s="256"/>
      <c r="C1" s="256"/>
      <c r="D1" s="256"/>
      <c r="E1" s="256"/>
      <c r="F1" s="256"/>
      <c r="G1" s="256"/>
      <c r="H1" s="256"/>
      <c r="I1" s="256"/>
      <c r="J1" s="256"/>
      <c r="K1" s="256"/>
      <c r="L1" s="256"/>
    </row>
    <row r="2" spans="1:12" x14ac:dyDescent="0.2">
      <c r="A2" s="257"/>
      <c r="B2" s="256"/>
      <c r="C2" s="256"/>
      <c r="D2" s="256"/>
      <c r="E2" s="256"/>
      <c r="F2" s="256"/>
      <c r="G2" s="256"/>
      <c r="H2" s="256"/>
      <c r="I2" s="256"/>
      <c r="J2" s="256"/>
      <c r="K2" s="256"/>
      <c r="L2" s="256"/>
    </row>
    <row r="3" spans="1:12" ht="12.75" customHeight="1" x14ac:dyDescent="0.2">
      <c r="A3" s="440" t="s">
        <v>123</v>
      </c>
      <c r="B3" s="440"/>
      <c r="C3" s="440"/>
      <c r="D3" s="440"/>
      <c r="E3" s="440"/>
      <c r="F3" s="440"/>
      <c r="G3" s="440"/>
      <c r="H3" s="440"/>
      <c r="I3" s="440"/>
      <c r="J3" s="440"/>
      <c r="K3" s="256"/>
      <c r="L3" s="256"/>
    </row>
    <row r="4" spans="1:12" x14ac:dyDescent="0.2">
      <c r="A4" s="440"/>
      <c r="B4" s="440"/>
      <c r="C4" s="440"/>
      <c r="D4" s="440"/>
      <c r="E4" s="440"/>
      <c r="F4" s="440"/>
      <c r="G4" s="440"/>
      <c r="H4" s="440"/>
      <c r="I4" s="440"/>
      <c r="J4" s="440"/>
      <c r="K4" s="256"/>
      <c r="L4" s="256"/>
    </row>
    <row r="5" spans="1:12" x14ac:dyDescent="0.2">
      <c r="A5" s="440"/>
      <c r="B5" s="440"/>
      <c r="C5" s="440"/>
      <c r="D5" s="440"/>
      <c r="E5" s="440"/>
      <c r="F5" s="440"/>
      <c r="G5" s="440"/>
      <c r="H5" s="440"/>
      <c r="I5" s="440"/>
      <c r="J5" s="440"/>
      <c r="K5" s="256"/>
      <c r="L5" s="256"/>
    </row>
    <row r="6" spans="1:12" x14ac:dyDescent="0.2">
      <c r="A6" s="440"/>
      <c r="B6" s="440"/>
      <c r="C6" s="440"/>
      <c r="D6" s="440"/>
      <c r="E6" s="440"/>
      <c r="F6" s="440"/>
      <c r="G6" s="440"/>
      <c r="H6" s="440"/>
      <c r="I6" s="440"/>
      <c r="J6" s="440"/>
      <c r="K6" s="256"/>
      <c r="L6" s="256"/>
    </row>
    <row r="7" spans="1:12" x14ac:dyDescent="0.2">
      <c r="A7" s="440"/>
      <c r="B7" s="440"/>
      <c r="C7" s="440"/>
      <c r="D7" s="440"/>
      <c r="E7" s="440"/>
      <c r="F7" s="440"/>
      <c r="G7" s="440"/>
      <c r="H7" s="440"/>
      <c r="I7" s="440"/>
      <c r="J7" s="440"/>
      <c r="K7" s="256"/>
      <c r="L7" s="256"/>
    </row>
    <row r="8" spans="1:12" x14ac:dyDescent="0.2">
      <c r="A8" s="440"/>
      <c r="B8" s="440"/>
      <c r="C8" s="440"/>
      <c r="D8" s="440"/>
      <c r="E8" s="440"/>
      <c r="F8" s="440"/>
      <c r="G8" s="440"/>
      <c r="H8" s="440"/>
      <c r="I8" s="440"/>
      <c r="J8" s="440"/>
      <c r="K8" s="256"/>
      <c r="L8" s="256"/>
    </row>
    <row r="9" spans="1:12" ht="20.25" customHeight="1" x14ac:dyDescent="0.2">
      <c r="A9" s="440"/>
      <c r="B9" s="440"/>
      <c r="C9" s="440"/>
      <c r="D9" s="440"/>
      <c r="E9" s="440"/>
      <c r="F9" s="440"/>
      <c r="G9" s="440"/>
      <c r="H9" s="440"/>
      <c r="I9" s="440"/>
      <c r="J9" s="440"/>
      <c r="K9" s="256"/>
      <c r="L9" s="256"/>
    </row>
    <row r="10" spans="1:12" x14ac:dyDescent="0.2">
      <c r="A10" s="256"/>
      <c r="B10" s="256"/>
      <c r="C10" s="256"/>
      <c r="D10" s="256"/>
      <c r="E10" s="256"/>
      <c r="F10" s="256"/>
      <c r="G10" s="256"/>
      <c r="H10" s="256"/>
      <c r="I10" s="256"/>
      <c r="J10" s="256"/>
      <c r="K10" s="256"/>
      <c r="L10" s="256"/>
    </row>
    <row r="11" spans="1:12" x14ac:dyDescent="0.2">
      <c r="A11" s="256"/>
      <c r="B11" s="256"/>
      <c r="C11" s="256"/>
      <c r="D11" s="256"/>
      <c r="E11" s="256"/>
      <c r="F11" s="256"/>
      <c r="G11" s="256"/>
      <c r="H11" s="256"/>
      <c r="I11" s="256"/>
      <c r="J11" s="256"/>
      <c r="K11" s="256"/>
      <c r="L11" s="256"/>
    </row>
    <row r="12" spans="1:12" x14ac:dyDescent="0.2">
      <c r="A12" s="256"/>
      <c r="B12" s="256"/>
      <c r="C12" s="256"/>
      <c r="D12" s="256"/>
      <c r="E12" s="256"/>
      <c r="F12" s="256"/>
      <c r="G12" s="256"/>
      <c r="H12" s="256"/>
      <c r="I12" s="256"/>
      <c r="J12" s="256"/>
      <c r="K12" s="256"/>
      <c r="L12" s="256"/>
    </row>
    <row r="13" spans="1:12" x14ac:dyDescent="0.2">
      <c r="A13" s="256"/>
      <c r="B13" s="256"/>
      <c r="C13" s="256"/>
      <c r="D13" s="256"/>
      <c r="E13" s="256"/>
      <c r="F13" s="256"/>
      <c r="G13" s="256"/>
      <c r="H13" s="256"/>
      <c r="I13" s="256"/>
      <c r="J13" s="256"/>
      <c r="K13" s="256"/>
      <c r="L13" s="256"/>
    </row>
    <row r="14" spans="1:12" x14ac:dyDescent="0.2">
      <c r="A14" s="256"/>
      <c r="B14" s="256"/>
      <c r="C14" s="256"/>
      <c r="D14" s="256"/>
      <c r="E14" s="256"/>
      <c r="F14" s="256"/>
      <c r="G14" s="256"/>
      <c r="H14" s="256"/>
      <c r="I14" s="256"/>
      <c r="J14" s="256"/>
      <c r="K14" s="256"/>
      <c r="L14" s="256"/>
    </row>
    <row r="15" spans="1:12" x14ac:dyDescent="0.2">
      <c r="A15" s="256"/>
      <c r="B15" s="256"/>
      <c r="C15" s="256"/>
      <c r="D15" s="256"/>
      <c r="E15" s="256"/>
      <c r="F15" s="256"/>
      <c r="G15" s="256"/>
      <c r="H15" s="256"/>
      <c r="I15" s="256"/>
      <c r="J15" s="256"/>
      <c r="K15" s="256"/>
      <c r="L15" s="256"/>
    </row>
    <row r="16" spans="1:12" x14ac:dyDescent="0.2">
      <c r="A16" s="256"/>
      <c r="B16" s="256"/>
      <c r="C16" s="256"/>
      <c r="D16" s="256"/>
      <c r="E16" s="256"/>
      <c r="F16" s="256"/>
      <c r="G16" s="256"/>
      <c r="H16" s="256"/>
      <c r="I16" s="256"/>
      <c r="J16" s="256"/>
      <c r="K16" s="256"/>
      <c r="L16" s="256"/>
    </row>
    <row r="17" spans="1:12" x14ac:dyDescent="0.2">
      <c r="A17" s="256"/>
      <c r="B17" s="256"/>
      <c r="C17" s="256"/>
      <c r="D17" s="256"/>
      <c r="E17" s="256"/>
      <c r="F17" s="256"/>
      <c r="G17" s="256"/>
      <c r="H17" s="256"/>
      <c r="I17" s="256"/>
      <c r="J17" s="256"/>
      <c r="K17" s="256"/>
      <c r="L17" s="256"/>
    </row>
    <row r="18" spans="1:12" x14ac:dyDescent="0.2">
      <c r="A18" s="256"/>
      <c r="B18" s="256"/>
      <c r="C18" s="256"/>
      <c r="D18" s="256"/>
      <c r="E18" s="256"/>
      <c r="F18" s="256"/>
      <c r="G18" s="256"/>
      <c r="H18" s="256"/>
      <c r="I18" s="256"/>
      <c r="J18" s="256"/>
      <c r="K18" s="256"/>
      <c r="L18" s="256"/>
    </row>
    <row r="19" spans="1:12" x14ac:dyDescent="0.2">
      <c r="A19" s="256"/>
      <c r="B19" s="256"/>
      <c r="C19" s="256"/>
      <c r="D19" s="256"/>
      <c r="E19" s="256"/>
      <c r="F19" s="256"/>
      <c r="G19" s="256"/>
      <c r="H19" s="256"/>
      <c r="I19" s="256"/>
      <c r="J19" s="256"/>
      <c r="K19" s="256"/>
      <c r="L19" s="256"/>
    </row>
    <row r="20" spans="1:12" x14ac:dyDescent="0.2">
      <c r="A20" s="256"/>
      <c r="B20" s="256"/>
      <c r="C20" s="256"/>
      <c r="D20" s="256"/>
      <c r="E20" s="256"/>
      <c r="F20" s="256"/>
      <c r="G20" s="256"/>
      <c r="H20" s="256"/>
      <c r="I20" s="256"/>
      <c r="J20" s="256"/>
      <c r="K20" s="256"/>
      <c r="L20" s="256"/>
    </row>
    <row r="21" spans="1:12" x14ac:dyDescent="0.2">
      <c r="A21" s="256"/>
      <c r="B21" s="256"/>
      <c r="C21" s="256"/>
      <c r="D21" s="256"/>
      <c r="E21" s="256"/>
      <c r="F21" s="256"/>
      <c r="G21" s="256"/>
      <c r="H21" s="256"/>
      <c r="I21" s="256"/>
      <c r="J21" s="256"/>
      <c r="K21" s="256"/>
      <c r="L21" s="256"/>
    </row>
    <row r="22" spans="1:12" x14ac:dyDescent="0.2">
      <c r="A22" s="256"/>
      <c r="B22" s="256"/>
      <c r="C22" s="256"/>
      <c r="D22" s="256"/>
      <c r="E22" s="256"/>
      <c r="F22" s="256"/>
      <c r="G22" s="256"/>
      <c r="H22" s="256"/>
      <c r="I22" s="256"/>
      <c r="J22" s="256"/>
      <c r="K22" s="256"/>
      <c r="L22" s="256"/>
    </row>
    <row r="23" spans="1:12" x14ac:dyDescent="0.2">
      <c r="A23" s="256"/>
      <c r="B23" s="256"/>
      <c r="C23" s="256"/>
      <c r="D23" s="256"/>
      <c r="E23" s="256"/>
      <c r="F23" s="256"/>
      <c r="G23" s="256"/>
      <c r="H23" s="256"/>
      <c r="I23" s="256"/>
      <c r="J23" s="256"/>
      <c r="K23" s="256"/>
      <c r="L23" s="256"/>
    </row>
    <row r="24" spans="1:12" x14ac:dyDescent="0.2">
      <c r="A24" s="256"/>
      <c r="B24" s="256"/>
      <c r="C24" s="256"/>
      <c r="D24" s="256"/>
      <c r="E24" s="256"/>
      <c r="F24" s="256"/>
      <c r="G24" s="256"/>
      <c r="H24" s="256"/>
      <c r="I24" s="256"/>
      <c r="J24" s="256"/>
      <c r="K24" s="256"/>
      <c r="L24" s="256"/>
    </row>
    <row r="25" spans="1:12" x14ac:dyDescent="0.2">
      <c r="A25" s="256"/>
      <c r="B25" s="256"/>
      <c r="C25" s="256"/>
      <c r="D25" s="256"/>
      <c r="E25" s="256"/>
      <c r="F25" s="256"/>
      <c r="G25" s="256"/>
      <c r="H25" s="256"/>
      <c r="I25" s="256"/>
      <c r="J25" s="256"/>
      <c r="K25" s="256"/>
      <c r="L25" s="256"/>
    </row>
    <row r="26" spans="1:12" x14ac:dyDescent="0.2">
      <c r="A26" s="256"/>
      <c r="B26" s="256"/>
      <c r="C26" s="256"/>
      <c r="D26" s="256"/>
      <c r="E26" s="256"/>
      <c r="F26" s="256"/>
      <c r="G26" s="256"/>
      <c r="H26" s="256"/>
      <c r="I26" s="256"/>
      <c r="J26" s="256"/>
      <c r="K26" s="256"/>
      <c r="L26" s="256"/>
    </row>
    <row r="27" spans="1:12" x14ac:dyDescent="0.2">
      <c r="A27" s="256"/>
      <c r="B27" s="256"/>
      <c r="C27" s="256"/>
      <c r="D27" s="256"/>
      <c r="E27" s="256"/>
      <c r="F27" s="256"/>
      <c r="G27" s="256"/>
      <c r="H27" s="256"/>
      <c r="I27" s="256"/>
      <c r="J27" s="256"/>
      <c r="K27" s="256"/>
      <c r="L27" s="256"/>
    </row>
    <row r="28" spans="1:12" x14ac:dyDescent="0.2">
      <c r="A28" s="256"/>
      <c r="B28" s="256"/>
      <c r="C28" s="256"/>
      <c r="D28" s="256"/>
      <c r="E28" s="256"/>
      <c r="F28" s="256"/>
      <c r="G28" s="256"/>
      <c r="H28" s="256"/>
      <c r="I28" s="256"/>
      <c r="J28" s="256"/>
      <c r="K28" s="256"/>
      <c r="L28" s="256"/>
    </row>
    <row r="29" spans="1:12" x14ac:dyDescent="0.2">
      <c r="A29" s="256"/>
      <c r="B29" s="256"/>
      <c r="C29" s="256"/>
      <c r="D29" s="256"/>
      <c r="E29" s="256"/>
      <c r="F29" s="256"/>
      <c r="G29" s="256"/>
      <c r="H29" s="256"/>
      <c r="I29" s="256"/>
      <c r="J29" s="256"/>
      <c r="K29" s="256"/>
      <c r="L29" s="256"/>
    </row>
    <row r="30" spans="1:12" x14ac:dyDescent="0.2">
      <c r="A30" s="256"/>
      <c r="B30" s="256"/>
      <c r="C30" s="256"/>
      <c r="D30" s="256"/>
      <c r="E30" s="256"/>
      <c r="F30" s="256"/>
      <c r="G30" s="256"/>
      <c r="H30" s="256"/>
      <c r="I30" s="256"/>
      <c r="J30" s="256"/>
      <c r="K30" s="256"/>
      <c r="L30" s="256"/>
    </row>
    <row r="31" spans="1:12" x14ac:dyDescent="0.2">
      <c r="A31" s="256"/>
      <c r="B31" s="256"/>
      <c r="C31" s="256"/>
      <c r="D31" s="256"/>
      <c r="E31" s="256"/>
      <c r="F31" s="256"/>
      <c r="G31" s="256"/>
      <c r="H31" s="256"/>
      <c r="I31" s="256"/>
      <c r="J31" s="256"/>
      <c r="K31" s="256"/>
      <c r="L31" s="256"/>
    </row>
    <row r="32" spans="1:12" x14ac:dyDescent="0.2">
      <c r="A32" s="256"/>
      <c r="B32" s="256"/>
      <c r="C32" s="256"/>
      <c r="D32" s="256"/>
      <c r="E32" s="256"/>
      <c r="F32" s="256"/>
      <c r="G32" s="256"/>
      <c r="H32" s="256"/>
      <c r="I32" s="256"/>
      <c r="J32" s="256"/>
      <c r="K32" s="256"/>
      <c r="L32" s="256"/>
    </row>
    <row r="33" spans="1:12" x14ac:dyDescent="0.2">
      <c r="A33" s="256"/>
      <c r="B33" s="256"/>
      <c r="C33" s="256"/>
      <c r="D33" s="256"/>
      <c r="E33" s="256"/>
      <c r="F33" s="256"/>
      <c r="G33" s="256"/>
      <c r="H33" s="256"/>
      <c r="I33" s="256"/>
      <c r="J33" s="256"/>
      <c r="K33" s="256"/>
      <c r="L33" s="256"/>
    </row>
    <row r="34" spans="1:12" x14ac:dyDescent="0.2">
      <c r="A34" s="256"/>
      <c r="B34" s="256"/>
      <c r="C34" s="256"/>
      <c r="D34" s="256"/>
      <c r="E34" s="256"/>
      <c r="F34" s="256"/>
      <c r="G34" s="256"/>
      <c r="H34" s="256"/>
      <c r="I34" s="256"/>
      <c r="J34" s="256"/>
      <c r="K34" s="256"/>
      <c r="L34" s="256"/>
    </row>
    <row r="35" spans="1:12" x14ac:dyDescent="0.2">
      <c r="A35" s="256"/>
      <c r="B35" s="256"/>
      <c r="C35" s="256"/>
      <c r="D35" s="256"/>
      <c r="E35" s="256"/>
      <c r="F35" s="256"/>
      <c r="G35" s="256"/>
      <c r="H35" s="256"/>
      <c r="I35" s="256"/>
      <c r="J35" s="256"/>
      <c r="K35" s="256"/>
      <c r="L35" s="256"/>
    </row>
    <row r="36" spans="1:12" x14ac:dyDescent="0.2">
      <c r="A36" s="258" t="s">
        <v>98</v>
      </c>
      <c r="C36" s="111">
        <v>100</v>
      </c>
      <c r="D36" s="256"/>
      <c r="E36" s="258" t="s">
        <v>99</v>
      </c>
      <c r="G36" s="111">
        <v>5</v>
      </c>
      <c r="H36" s="256"/>
      <c r="I36" s="258" t="s">
        <v>100</v>
      </c>
      <c r="K36" s="111">
        <v>30</v>
      </c>
      <c r="L36" s="256"/>
    </row>
    <row r="37" spans="1:12" x14ac:dyDescent="0.2">
      <c r="A37" s="256"/>
      <c r="B37" s="256"/>
      <c r="C37" s="256"/>
      <c r="D37" s="256"/>
      <c r="E37" s="256"/>
      <c r="F37" s="256"/>
      <c r="G37" s="256"/>
      <c r="H37" s="256"/>
      <c r="I37" s="256"/>
      <c r="J37" s="256"/>
      <c r="K37" s="256"/>
      <c r="L37" s="256"/>
    </row>
    <row r="38" spans="1:12" ht="12.75" customHeight="1" x14ac:dyDescent="0.2">
      <c r="A38" s="441" t="s">
        <v>101</v>
      </c>
      <c r="B38" s="441"/>
      <c r="C38" s="441"/>
      <c r="D38" s="259"/>
      <c r="E38" s="441" t="s">
        <v>102</v>
      </c>
      <c r="F38" s="441"/>
      <c r="G38" s="441"/>
      <c r="H38" s="259"/>
      <c r="I38" s="441" t="s">
        <v>103</v>
      </c>
      <c r="J38" s="441"/>
      <c r="K38" s="441"/>
      <c r="L38" s="256"/>
    </row>
    <row r="39" spans="1:12" x14ac:dyDescent="0.2">
      <c r="A39" s="441"/>
      <c r="B39" s="441"/>
      <c r="C39" s="441"/>
      <c r="D39" s="259"/>
      <c r="E39" s="441"/>
      <c r="F39" s="441"/>
      <c r="G39" s="441"/>
      <c r="H39" s="259"/>
      <c r="I39" s="441"/>
      <c r="J39" s="441"/>
      <c r="K39" s="441"/>
      <c r="L39" s="256"/>
    </row>
    <row r="40" spans="1:12" x14ac:dyDescent="0.2">
      <c r="A40" s="441"/>
      <c r="B40" s="441"/>
      <c r="C40" s="441"/>
      <c r="D40" s="259"/>
      <c r="E40" s="441"/>
      <c r="F40" s="441"/>
      <c r="G40" s="441"/>
      <c r="H40" s="259"/>
      <c r="I40" s="441"/>
      <c r="J40" s="441"/>
      <c r="K40" s="441"/>
      <c r="L40" s="256"/>
    </row>
    <row r="41" spans="1:12" x14ac:dyDescent="0.2">
      <c r="A41" s="441"/>
      <c r="B41" s="441"/>
      <c r="C41" s="441"/>
      <c r="D41" s="256"/>
      <c r="E41" s="441"/>
      <c r="F41" s="441"/>
      <c r="G41" s="441"/>
      <c r="H41" s="256"/>
      <c r="I41" s="441"/>
      <c r="J41" s="441"/>
      <c r="K41" s="441"/>
      <c r="L41" s="256"/>
    </row>
    <row r="42" spans="1:12" x14ac:dyDescent="0.2">
      <c r="A42" s="256"/>
      <c r="B42" s="256"/>
      <c r="C42" s="256"/>
      <c r="D42" s="256"/>
      <c r="E42" s="256"/>
      <c r="F42" s="256"/>
      <c r="G42" s="256"/>
      <c r="H42" s="256"/>
      <c r="I42" s="256"/>
      <c r="J42" s="256"/>
      <c r="K42" s="256"/>
      <c r="L42" s="256"/>
    </row>
    <row r="43" spans="1:12" x14ac:dyDescent="0.2">
      <c r="A43" s="256"/>
      <c r="B43" s="256"/>
      <c r="C43" s="256"/>
      <c r="D43" s="256"/>
      <c r="E43" s="256"/>
      <c r="F43" s="256"/>
      <c r="G43" s="256"/>
      <c r="H43" s="256"/>
      <c r="I43" s="256"/>
      <c r="J43" s="256"/>
      <c r="K43" s="256"/>
      <c r="L43" s="256"/>
    </row>
    <row r="44" spans="1:12" x14ac:dyDescent="0.2">
      <c r="A44" s="256"/>
      <c r="B44" s="256"/>
      <c r="C44" s="256"/>
      <c r="D44" s="256"/>
      <c r="E44" s="256"/>
      <c r="F44" s="256"/>
      <c r="G44" s="256"/>
      <c r="H44" s="256"/>
      <c r="I44" s="256"/>
      <c r="J44" s="256"/>
      <c r="K44" s="256"/>
      <c r="L44" s="256"/>
    </row>
    <row r="45" spans="1:12" x14ac:dyDescent="0.2">
      <c r="A45" s="256"/>
      <c r="B45" s="256"/>
      <c r="C45" s="256"/>
      <c r="D45" s="256"/>
      <c r="E45" s="256"/>
      <c r="F45" s="256"/>
      <c r="G45" s="256"/>
      <c r="H45" s="256"/>
      <c r="I45" s="256"/>
      <c r="J45" s="256"/>
      <c r="K45" s="256"/>
      <c r="L45" s="256"/>
    </row>
    <row r="46" spans="1:12" x14ac:dyDescent="0.2">
      <c r="A46" s="256"/>
      <c r="B46" s="256"/>
      <c r="C46" s="256"/>
      <c r="D46" s="256"/>
      <c r="E46" s="256"/>
      <c r="F46" s="256"/>
      <c r="G46" s="256"/>
      <c r="H46" s="256"/>
      <c r="I46" s="256"/>
      <c r="J46" s="256"/>
      <c r="K46" s="256"/>
      <c r="L46" s="256"/>
    </row>
    <row r="47" spans="1:12" x14ac:dyDescent="0.2">
      <c r="A47" s="256"/>
      <c r="B47" s="256"/>
      <c r="C47" s="256"/>
      <c r="D47" s="256"/>
      <c r="E47" s="256"/>
      <c r="F47" s="256"/>
      <c r="G47" s="256"/>
      <c r="H47" s="256"/>
      <c r="I47" s="256"/>
      <c r="J47" s="256"/>
      <c r="K47" s="256"/>
      <c r="L47" s="256"/>
    </row>
    <row r="48" spans="1:12" x14ac:dyDescent="0.2">
      <c r="A48" s="256"/>
      <c r="B48" s="256"/>
      <c r="C48" s="256"/>
      <c r="D48" s="256"/>
      <c r="E48" s="256"/>
      <c r="F48" s="256"/>
      <c r="G48" s="256"/>
      <c r="H48" s="256"/>
      <c r="I48" s="256"/>
      <c r="J48" s="256"/>
      <c r="K48" s="256"/>
      <c r="L48" s="256"/>
    </row>
    <row r="49" spans="1:12" x14ac:dyDescent="0.2">
      <c r="A49" s="256"/>
      <c r="B49" s="256"/>
      <c r="C49" s="256"/>
      <c r="D49" s="256"/>
      <c r="E49" s="256"/>
      <c r="F49" s="256"/>
      <c r="G49" s="256"/>
      <c r="H49" s="256"/>
      <c r="I49" s="256"/>
      <c r="J49" s="256"/>
      <c r="K49" s="256"/>
      <c r="L49" s="256"/>
    </row>
    <row r="50" spans="1:12" x14ac:dyDescent="0.2">
      <c r="A50" s="256"/>
      <c r="B50" s="256"/>
      <c r="C50" s="256"/>
      <c r="D50" s="256"/>
      <c r="E50" s="256"/>
      <c r="F50" s="256"/>
      <c r="G50" s="256"/>
      <c r="H50" s="256"/>
      <c r="I50" s="256"/>
      <c r="J50" s="256"/>
      <c r="K50" s="256"/>
      <c r="L50" s="256"/>
    </row>
    <row r="51" spans="1:12" x14ac:dyDescent="0.2">
      <c r="A51" s="256"/>
      <c r="B51" s="256"/>
      <c r="C51" s="256"/>
      <c r="D51" s="256"/>
      <c r="E51" s="256"/>
      <c r="F51" s="256"/>
      <c r="G51" s="256"/>
      <c r="H51" s="256"/>
      <c r="I51" s="256"/>
      <c r="J51" s="256"/>
      <c r="K51" s="256"/>
      <c r="L51" s="256"/>
    </row>
    <row r="52" spans="1:12" x14ac:dyDescent="0.2">
      <c r="A52" s="256"/>
      <c r="B52" s="256"/>
      <c r="C52" s="256"/>
      <c r="D52" s="256"/>
      <c r="E52" s="256"/>
      <c r="F52" s="256"/>
      <c r="G52" s="256"/>
      <c r="H52" s="256"/>
      <c r="I52" s="256"/>
      <c r="J52" s="256"/>
      <c r="K52" s="256"/>
      <c r="L52" s="256"/>
    </row>
    <row r="53" spans="1:12" x14ac:dyDescent="0.2">
      <c r="A53" s="256"/>
      <c r="B53" s="256"/>
      <c r="C53" s="256"/>
      <c r="D53" s="256"/>
      <c r="E53" s="256"/>
      <c r="F53" s="256"/>
      <c r="G53" s="256"/>
      <c r="H53" s="256"/>
      <c r="I53" s="256"/>
      <c r="J53" s="256"/>
      <c r="K53" s="256"/>
      <c r="L53" s="256"/>
    </row>
    <row r="54" spans="1:12" x14ac:dyDescent="0.2">
      <c r="A54" s="256"/>
      <c r="B54" s="256"/>
      <c r="C54" s="256"/>
      <c r="D54" s="256"/>
      <c r="E54" s="256"/>
      <c r="F54" s="256"/>
      <c r="G54" s="256"/>
      <c r="H54" s="256"/>
      <c r="I54" s="256"/>
      <c r="J54" s="256"/>
      <c r="K54" s="256"/>
      <c r="L54" s="256"/>
    </row>
    <row r="55" spans="1:12" x14ac:dyDescent="0.2">
      <c r="A55" s="256"/>
      <c r="B55" s="256"/>
      <c r="C55" s="256"/>
      <c r="D55" s="256"/>
      <c r="E55" s="256"/>
      <c r="F55" s="256"/>
      <c r="G55" s="256"/>
      <c r="H55" s="256"/>
      <c r="I55" s="256"/>
      <c r="J55" s="256"/>
      <c r="K55" s="256"/>
      <c r="L55" s="256"/>
    </row>
    <row r="74" spans="1:22" x14ac:dyDescent="0.2">
      <c r="A74" s="260"/>
      <c r="B74" s="260"/>
      <c r="C74" s="260"/>
      <c r="D74" s="260"/>
      <c r="E74" s="260"/>
      <c r="F74" s="260"/>
      <c r="G74" s="260"/>
      <c r="H74" s="260"/>
      <c r="I74" s="260"/>
      <c r="J74" s="260"/>
      <c r="K74" s="260"/>
      <c r="L74" s="260"/>
      <c r="M74" s="260"/>
      <c r="N74" s="260"/>
      <c r="O74" s="260"/>
      <c r="P74" s="260"/>
      <c r="Q74" s="260"/>
      <c r="R74" s="260"/>
      <c r="S74" s="260"/>
      <c r="T74" s="260"/>
      <c r="U74" s="260"/>
      <c r="V74" s="260"/>
    </row>
    <row r="75" spans="1:22" ht="18" x14ac:dyDescent="0.25">
      <c r="A75" s="261"/>
      <c r="C75" s="261"/>
      <c r="D75" s="261"/>
    </row>
    <row r="77" spans="1:22" x14ac:dyDescent="0.2">
      <c r="C77" s="262" t="s">
        <v>105</v>
      </c>
      <c r="D77" s="263">
        <f>G36</f>
        <v>5</v>
      </c>
      <c r="E77" s="263">
        <f>K36</f>
        <v>30</v>
      </c>
    </row>
    <row r="78" spans="1:22" x14ac:dyDescent="0.2">
      <c r="C78" s="117" t="s">
        <v>106</v>
      </c>
      <c r="D78" s="264">
        <f>LN(2)/D77</f>
        <v>0.13862943611198905</v>
      </c>
      <c r="E78" s="264">
        <f>LN(2)/E77</f>
        <v>2.3104906018664842E-2</v>
      </c>
    </row>
    <row r="80" spans="1:22" x14ac:dyDescent="0.2">
      <c r="D80" s="117" t="s">
        <v>107</v>
      </c>
      <c r="E80" s="265" t="s">
        <v>108</v>
      </c>
      <c r="F80" s="266" t="s">
        <v>114</v>
      </c>
      <c r="G80" s="267" t="s">
        <v>122</v>
      </c>
      <c r="I80" s="268" t="s">
        <v>110</v>
      </c>
      <c r="J80" s="269"/>
    </row>
    <row r="81" spans="1:18" x14ac:dyDescent="0.2">
      <c r="A81" s="117" t="s">
        <v>75</v>
      </c>
      <c r="B81" s="117" t="s">
        <v>76</v>
      </c>
      <c r="C81" s="117" t="s">
        <v>111</v>
      </c>
      <c r="D81" s="117">
        <v>0</v>
      </c>
      <c r="E81" s="117">
        <f>C36</f>
        <v>100</v>
      </c>
      <c r="F81" s="270" t="s">
        <v>85</v>
      </c>
      <c r="G81" s="271" t="s">
        <v>85</v>
      </c>
      <c r="I81" s="117">
        <v>3</v>
      </c>
      <c r="J81" s="117">
        <v>20</v>
      </c>
      <c r="M81" s="272"/>
      <c r="P81" s="272"/>
    </row>
    <row r="82" spans="1:18" x14ac:dyDescent="0.2">
      <c r="A82" s="273" t="s">
        <v>0</v>
      </c>
      <c r="B82" s="274">
        <f>'1'!D9</f>
        <v>45411</v>
      </c>
      <c r="C82" s="275">
        <f>'1'!$D$44+'1'!$E$44+'1'!$F$44+'1'!$G$44</f>
        <v>0</v>
      </c>
      <c r="D82" s="266">
        <f>D81*(1-$D$78)+C82*$D$78</f>
        <v>0</v>
      </c>
      <c r="E82" s="276">
        <f>E81*(1-$E$78)+C82*$E$78</f>
        <v>97.689509398133509</v>
      </c>
      <c r="F82" s="266">
        <f>C82/5</f>
        <v>0</v>
      </c>
      <c r="G82" s="271">
        <f>E82-D82</f>
        <v>97.689509398133509</v>
      </c>
      <c r="H82" s="277"/>
      <c r="I82" s="117">
        <v>4</v>
      </c>
      <c r="J82" s="117">
        <v>25</v>
      </c>
      <c r="K82" s="277"/>
      <c r="L82" s="277"/>
    </row>
    <row r="83" spans="1:18" x14ac:dyDescent="0.2">
      <c r="A83" s="273" t="s">
        <v>1</v>
      </c>
      <c r="B83" s="274">
        <f>B82+1</f>
        <v>45412</v>
      </c>
      <c r="C83" s="275">
        <f>'1'!$H$44+'1'!$I$44+'1'!$J$44+'1'!$K$44</f>
        <v>0</v>
      </c>
      <c r="D83" s="266">
        <f t="shared" ref="D83:D146" si="0">D82*(1-$D$78)+C83*$D$78</f>
        <v>0</v>
      </c>
      <c r="E83" s="276">
        <f t="shared" ref="E83:E146" si="1">E82*(1-$E$78)+C83*$E$78</f>
        <v>95.432402464480148</v>
      </c>
      <c r="F83" s="266">
        <f t="shared" ref="F83:F146" si="2">C83/5</f>
        <v>0</v>
      </c>
      <c r="G83" s="271">
        <f>E83-D83</f>
        <v>95.432402464480148</v>
      </c>
      <c r="H83" s="277"/>
      <c r="I83" s="117">
        <v>5</v>
      </c>
      <c r="J83" s="117">
        <v>30</v>
      </c>
      <c r="K83" s="277"/>
      <c r="L83" s="277"/>
    </row>
    <row r="84" spans="1:18" x14ac:dyDescent="0.2">
      <c r="A84" s="273" t="s">
        <v>2</v>
      </c>
      <c r="B84" s="274">
        <f t="shared" ref="B84:B147" si="3">B83+1</f>
        <v>45413</v>
      </c>
      <c r="C84" s="275">
        <f>'1'!$L$44+'1'!$M$44+'1'!$N$44+'1'!$O$44</f>
        <v>0</v>
      </c>
      <c r="D84" s="266">
        <f t="shared" si="0"/>
        <v>0</v>
      </c>
      <c r="E84" s="276">
        <f t="shared" si="1"/>
        <v>93.227445774402938</v>
      </c>
      <c r="F84" s="266">
        <f t="shared" si="2"/>
        <v>0</v>
      </c>
      <c r="G84" s="271">
        <f t="shared" ref="G84:G147" si="4">E84-D84</f>
        <v>93.227445774402938</v>
      </c>
      <c r="H84" s="277"/>
      <c r="I84" s="117">
        <v>6</v>
      </c>
      <c r="J84" s="117">
        <v>35</v>
      </c>
      <c r="K84" s="277"/>
      <c r="L84" s="277"/>
    </row>
    <row r="85" spans="1:18" x14ac:dyDescent="0.2">
      <c r="A85" s="273" t="s">
        <v>55</v>
      </c>
      <c r="B85" s="274">
        <f t="shared" si="3"/>
        <v>45414</v>
      </c>
      <c r="C85" s="275">
        <f>'1'!$P$44+'1'!$Q$44+'1'!$R$44+'1'!$S$44</f>
        <v>0</v>
      </c>
      <c r="D85" s="266">
        <f t="shared" si="0"/>
        <v>0</v>
      </c>
      <c r="E85" s="276">
        <f t="shared" si="1"/>
        <v>91.073434401425175</v>
      </c>
      <c r="F85" s="266">
        <f t="shared" si="2"/>
        <v>0</v>
      </c>
      <c r="G85" s="271">
        <f t="shared" si="4"/>
        <v>91.073434401425175</v>
      </c>
      <c r="H85" s="277"/>
      <c r="I85" s="117">
        <v>7</v>
      </c>
      <c r="J85" s="117">
        <v>40</v>
      </c>
      <c r="K85" s="277"/>
      <c r="L85" s="277"/>
    </row>
    <row r="86" spans="1:18" x14ac:dyDescent="0.2">
      <c r="A86" s="273" t="s">
        <v>3</v>
      </c>
      <c r="B86" s="274">
        <f t="shared" si="3"/>
        <v>45415</v>
      </c>
      <c r="C86" s="275">
        <f>'1'!$T$44+'1'!$U$44+'1'!$V$44+'1'!$W$44</f>
        <v>0</v>
      </c>
      <c r="D86" s="266">
        <f t="shared" si="0"/>
        <v>0</v>
      </c>
      <c r="E86" s="276">
        <f t="shared" si="1"/>
        <v>88.969191258783198</v>
      </c>
      <c r="F86" s="266">
        <f t="shared" si="2"/>
        <v>0</v>
      </c>
      <c r="G86" s="271">
        <f t="shared" si="4"/>
        <v>88.969191258783198</v>
      </c>
      <c r="H86" s="277"/>
      <c r="I86" s="277"/>
      <c r="J86" s="277"/>
      <c r="K86" s="277"/>
      <c r="L86" s="277"/>
    </row>
    <row r="87" spans="1:18" x14ac:dyDescent="0.2">
      <c r="A87" s="273" t="s">
        <v>4</v>
      </c>
      <c r="B87" s="274">
        <f t="shared" si="3"/>
        <v>45416</v>
      </c>
      <c r="C87" s="275">
        <f>'1'!$X$44+'1'!$Y$44+'1'!$Z$44+'1'!$AA$44</f>
        <v>0</v>
      </c>
      <c r="D87" s="266">
        <f t="shared" si="0"/>
        <v>0</v>
      </c>
      <c r="E87" s="276">
        <f t="shared" si="1"/>
        <v>86.913566456192385</v>
      </c>
      <c r="F87" s="266">
        <f t="shared" si="2"/>
        <v>0</v>
      </c>
      <c r="G87" s="271">
        <f t="shared" si="4"/>
        <v>86.913566456192385</v>
      </c>
      <c r="H87" s="277"/>
      <c r="I87" s="277"/>
      <c r="J87" s="277"/>
      <c r="K87" s="277"/>
      <c r="L87" s="277"/>
    </row>
    <row r="88" spans="1:18" x14ac:dyDescent="0.2">
      <c r="A88" s="273" t="s">
        <v>5</v>
      </c>
      <c r="B88" s="274">
        <f t="shared" si="3"/>
        <v>45417</v>
      </c>
      <c r="C88" s="275">
        <f>'1'!$AB$44+'1'!$AC$44+'1'!$AD$44+'1'!$AE$44</f>
        <v>0</v>
      </c>
      <c r="D88" s="266">
        <f t="shared" si="0"/>
        <v>0</v>
      </c>
      <c r="E88" s="276">
        <f t="shared" si="1"/>
        <v>84.905436671475073</v>
      </c>
      <c r="F88" s="266">
        <f t="shared" si="2"/>
        <v>0</v>
      </c>
      <c r="G88" s="271">
        <f t="shared" si="4"/>
        <v>84.905436671475073</v>
      </c>
      <c r="H88" s="277"/>
      <c r="I88" s="277"/>
      <c r="J88" s="277"/>
      <c r="K88" s="277"/>
      <c r="L88" s="277"/>
      <c r="R88" s="278"/>
    </row>
    <row r="89" spans="1:18" x14ac:dyDescent="0.2">
      <c r="A89" s="273" t="s">
        <v>0</v>
      </c>
      <c r="B89" s="274">
        <f t="shared" si="3"/>
        <v>45418</v>
      </c>
      <c r="C89" s="275">
        <f>'2'!$D$44+'2'!$E$44+'2'!$F$44+'2'!$G$44</f>
        <v>0</v>
      </c>
      <c r="D89" s="266">
        <f t="shared" si="0"/>
        <v>0</v>
      </c>
      <c r="E89" s="276">
        <f t="shared" si="1"/>
        <v>82.943704536706932</v>
      </c>
      <c r="F89" s="266">
        <f t="shared" si="2"/>
        <v>0</v>
      </c>
      <c r="G89" s="271">
        <f t="shared" si="4"/>
        <v>82.943704536706932</v>
      </c>
      <c r="H89" s="277"/>
      <c r="I89" s="277"/>
      <c r="J89" s="277"/>
      <c r="K89" s="277"/>
      <c r="L89" s="277"/>
    </row>
    <row r="90" spans="1:18" x14ac:dyDescent="0.2">
      <c r="A90" s="273" t="s">
        <v>1</v>
      </c>
      <c r="B90" s="274">
        <f t="shared" si="3"/>
        <v>45419</v>
      </c>
      <c r="C90" s="275">
        <f>'2'!$H$44+'2'!$I$44+'2'!$J$44+'2'!$K$44</f>
        <v>0</v>
      </c>
      <c r="D90" s="266">
        <f t="shared" si="0"/>
        <v>0</v>
      </c>
      <c r="E90" s="276">
        <f t="shared" si="1"/>
        <v>81.027298038546405</v>
      </c>
      <c r="F90" s="266">
        <f t="shared" si="2"/>
        <v>0</v>
      </c>
      <c r="G90" s="271">
        <f t="shared" si="4"/>
        <v>81.027298038546405</v>
      </c>
      <c r="H90" s="277"/>
      <c r="I90" s="277"/>
      <c r="J90" s="277"/>
      <c r="K90" s="277"/>
      <c r="L90" s="277"/>
    </row>
    <row r="91" spans="1:18" x14ac:dyDescent="0.2">
      <c r="A91" s="273" t="s">
        <v>2</v>
      </c>
      <c r="B91" s="274">
        <f t="shared" si="3"/>
        <v>45420</v>
      </c>
      <c r="C91" s="275">
        <f>'2'!$L$44+'2'!$M$44+'2'!$N$44+'2'!$O$44</f>
        <v>0</v>
      </c>
      <c r="D91" s="266">
        <f t="shared" si="0"/>
        <v>0</v>
      </c>
      <c r="E91" s="276">
        <f t="shared" si="1"/>
        <v>79.15516993241944</v>
      </c>
      <c r="F91" s="266">
        <f t="shared" si="2"/>
        <v>0</v>
      </c>
      <c r="G91" s="271">
        <f t="shared" si="4"/>
        <v>79.15516993241944</v>
      </c>
      <c r="H91" s="277"/>
      <c r="I91" s="277"/>
      <c r="J91" s="277"/>
      <c r="K91" s="277"/>
      <c r="L91" s="277"/>
    </row>
    <row r="92" spans="1:18" x14ac:dyDescent="0.2">
      <c r="A92" s="273" t="s">
        <v>55</v>
      </c>
      <c r="B92" s="274">
        <f t="shared" si="3"/>
        <v>45421</v>
      </c>
      <c r="C92" s="275">
        <f>'2'!$P$44+'2'!$Q$44+'2'!$R$44+'2'!$S$44</f>
        <v>0</v>
      </c>
      <c r="D92" s="266">
        <f t="shared" si="0"/>
        <v>0</v>
      </c>
      <c r="E92" s="276">
        <f t="shared" si="1"/>
        <v>77.326297170239442</v>
      </c>
      <c r="F92" s="266">
        <f t="shared" si="2"/>
        <v>0</v>
      </c>
      <c r="G92" s="271">
        <f t="shared" si="4"/>
        <v>77.326297170239442</v>
      </c>
      <c r="H92" s="277"/>
      <c r="I92" s="277"/>
      <c r="J92" s="277"/>
      <c r="K92" s="277"/>
      <c r="L92" s="277"/>
    </row>
    <row r="93" spans="1:18" x14ac:dyDescent="0.2">
      <c r="A93" s="273" t="s">
        <v>3</v>
      </c>
      <c r="B93" s="274">
        <f t="shared" si="3"/>
        <v>45422</v>
      </c>
      <c r="C93" s="275">
        <f>'2'!$T$44+'2'!$U$44+'2'!$V$44+'2'!$W$44</f>
        <v>0</v>
      </c>
      <c r="D93" s="266">
        <f t="shared" si="0"/>
        <v>0</v>
      </c>
      <c r="E93" s="276">
        <f t="shared" si="1"/>
        <v>75.539680341349708</v>
      </c>
      <c r="F93" s="266">
        <f t="shared" si="2"/>
        <v>0</v>
      </c>
      <c r="G93" s="271">
        <f t="shared" si="4"/>
        <v>75.539680341349708</v>
      </c>
      <c r="H93" s="277"/>
      <c r="I93" s="277"/>
      <c r="J93" s="277"/>
      <c r="K93" s="277"/>
      <c r="L93" s="277"/>
    </row>
    <row r="94" spans="1:18" x14ac:dyDescent="0.2">
      <c r="A94" s="273" t="s">
        <v>4</v>
      </c>
      <c r="B94" s="274">
        <f t="shared" si="3"/>
        <v>45423</v>
      </c>
      <c r="C94" s="275">
        <f>'2'!$X$44+'2'!$Y$44+'2'!$Z$44+'2'!$AA$44</f>
        <v>0</v>
      </c>
      <c r="D94" s="266">
        <f t="shared" si="0"/>
        <v>0</v>
      </c>
      <c r="E94" s="276">
        <f t="shared" si="1"/>
        <v>73.794343126382842</v>
      </c>
      <c r="F94" s="266">
        <f t="shared" si="2"/>
        <v>0</v>
      </c>
      <c r="G94" s="271">
        <f t="shared" si="4"/>
        <v>73.794343126382842</v>
      </c>
      <c r="H94" s="277"/>
      <c r="I94" s="277"/>
      <c r="J94" s="277"/>
      <c r="K94" s="277"/>
      <c r="L94" s="277"/>
    </row>
    <row r="95" spans="1:18" x14ac:dyDescent="0.2">
      <c r="A95" s="273" t="s">
        <v>5</v>
      </c>
      <c r="B95" s="274">
        <f t="shared" si="3"/>
        <v>45424</v>
      </c>
      <c r="C95" s="275">
        <f>'2'!$AB$44+'2'!$AC$44+'2'!$AD$44+'2'!$AE$44</f>
        <v>0</v>
      </c>
      <c r="D95" s="266">
        <f t="shared" si="0"/>
        <v>0</v>
      </c>
      <c r="E95" s="276">
        <f t="shared" si="1"/>
        <v>72.089331763738656</v>
      </c>
      <c r="F95" s="266">
        <f t="shared" si="2"/>
        <v>0</v>
      </c>
      <c r="G95" s="271">
        <f t="shared" si="4"/>
        <v>72.089331763738656</v>
      </c>
      <c r="H95" s="277"/>
      <c r="I95" s="277"/>
      <c r="J95" s="277"/>
      <c r="K95" s="277"/>
      <c r="L95" s="277"/>
    </row>
    <row r="96" spans="1:18" x14ac:dyDescent="0.2">
      <c r="A96" s="273" t="s">
        <v>0</v>
      </c>
      <c r="B96" s="274">
        <f t="shared" si="3"/>
        <v>45425</v>
      </c>
      <c r="C96" s="275">
        <f>'3'!$D$44+'3'!$E$44+'3'!$F$44+'3'!$G$44</f>
        <v>0</v>
      </c>
      <c r="D96" s="266">
        <f t="shared" si="0"/>
        <v>0</v>
      </c>
      <c r="E96" s="276">
        <f t="shared" si="1"/>
        <v>70.423714528389127</v>
      </c>
      <c r="F96" s="266">
        <f t="shared" si="2"/>
        <v>0</v>
      </c>
      <c r="G96" s="271">
        <f t="shared" si="4"/>
        <v>70.423714528389127</v>
      </c>
      <c r="H96" s="277"/>
      <c r="I96" s="277"/>
      <c r="J96" s="277"/>
      <c r="K96" s="277"/>
      <c r="L96" s="277"/>
    </row>
    <row r="97" spans="1:12" x14ac:dyDescent="0.2">
      <c r="A97" s="273" t="s">
        <v>1</v>
      </c>
      <c r="B97" s="274">
        <f t="shared" si="3"/>
        <v>45426</v>
      </c>
      <c r="C97" s="275">
        <f>'3'!$H$44+'3'!$I$44+'3'!$J$44+'3'!$K$44</f>
        <v>0</v>
      </c>
      <c r="D97" s="266">
        <f t="shared" si="0"/>
        <v>0</v>
      </c>
      <c r="E97" s="276">
        <f t="shared" si="1"/>
        <v>68.796581222725408</v>
      </c>
      <c r="F97" s="266">
        <f t="shared" si="2"/>
        <v>0</v>
      </c>
      <c r="G97" s="271">
        <f t="shared" si="4"/>
        <v>68.796581222725408</v>
      </c>
      <c r="H97" s="277"/>
      <c r="I97" s="277"/>
      <c r="J97" s="277"/>
      <c r="K97" s="277"/>
      <c r="L97" s="277"/>
    </row>
    <row r="98" spans="1:12" x14ac:dyDescent="0.2">
      <c r="A98" s="273" t="s">
        <v>2</v>
      </c>
      <c r="B98" s="274">
        <f t="shared" si="3"/>
        <v>45427</v>
      </c>
      <c r="C98" s="275">
        <f>'3'!$L$44+'3'!$M$44+'3'!$N$44+'3'!$O$44</f>
        <v>0</v>
      </c>
      <c r="D98" s="266">
        <f t="shared" si="0"/>
        <v>0</v>
      </c>
      <c r="E98" s="276">
        <f t="shared" si="1"/>
        <v>67.207042679168893</v>
      </c>
      <c r="F98" s="266">
        <f t="shared" si="2"/>
        <v>0</v>
      </c>
      <c r="G98" s="271">
        <f t="shared" si="4"/>
        <v>67.207042679168893</v>
      </c>
      <c r="H98" s="277"/>
      <c r="I98" s="277"/>
      <c r="J98" s="277"/>
      <c r="K98" s="277"/>
      <c r="L98" s="277"/>
    </row>
    <row r="99" spans="1:12" x14ac:dyDescent="0.2">
      <c r="A99" s="273" t="s">
        <v>55</v>
      </c>
      <c r="B99" s="274">
        <f t="shared" si="3"/>
        <v>45428</v>
      </c>
      <c r="C99" s="275">
        <f>'3'!$P$44+'3'!$Q$44+'3'!$R$44+'3'!$S$44</f>
        <v>0</v>
      </c>
      <c r="D99" s="266">
        <f t="shared" si="0"/>
        <v>0</v>
      </c>
      <c r="E99" s="276">
        <f t="shared" si="1"/>
        <v>65.654230274274298</v>
      </c>
      <c r="F99" s="266">
        <f t="shared" si="2"/>
        <v>0</v>
      </c>
      <c r="G99" s="271">
        <f t="shared" si="4"/>
        <v>65.654230274274298</v>
      </c>
      <c r="H99" s="277"/>
      <c r="I99" s="277"/>
      <c r="J99" s="277"/>
      <c r="K99" s="277"/>
      <c r="L99" s="277"/>
    </row>
    <row r="100" spans="1:12" x14ac:dyDescent="0.2">
      <c r="A100" s="273" t="s">
        <v>3</v>
      </c>
      <c r="B100" s="274">
        <f t="shared" si="3"/>
        <v>45429</v>
      </c>
      <c r="C100" s="275">
        <f>'3'!$T$44+'3'!$U$44+'3'!$V$44+'3'!$W$44</f>
        <v>0</v>
      </c>
      <c r="D100" s="266">
        <f t="shared" si="0"/>
        <v>0</v>
      </c>
      <c r="E100" s="276">
        <f t="shared" si="1"/>
        <v>64.137295454059412</v>
      </c>
      <c r="F100" s="266">
        <f t="shared" si="2"/>
        <v>0</v>
      </c>
      <c r="G100" s="271">
        <f t="shared" si="4"/>
        <v>64.137295454059412</v>
      </c>
      <c r="H100" s="277"/>
      <c r="I100" s="277"/>
      <c r="J100" s="277"/>
      <c r="K100" s="277"/>
      <c r="L100" s="277"/>
    </row>
    <row r="101" spans="1:12" x14ac:dyDescent="0.2">
      <c r="A101" s="273" t="s">
        <v>4</v>
      </c>
      <c r="B101" s="274">
        <f t="shared" si="3"/>
        <v>45430</v>
      </c>
      <c r="C101" s="275">
        <f>'3'!$X$44+'3'!$Y$44+'3'!$Z$44+'3'!$AA$44</f>
        <v>0</v>
      </c>
      <c r="D101" s="266">
        <f t="shared" si="0"/>
        <v>0</v>
      </c>
      <c r="E101" s="276">
        <f t="shared" si="1"/>
        <v>62.65540927030203</v>
      </c>
      <c r="F101" s="266">
        <f t="shared" si="2"/>
        <v>0</v>
      </c>
      <c r="G101" s="271">
        <f t="shared" si="4"/>
        <v>62.65540927030203</v>
      </c>
      <c r="H101" s="277"/>
      <c r="I101" s="277"/>
      <c r="J101" s="277"/>
      <c r="K101" s="277"/>
      <c r="L101" s="277"/>
    </row>
    <row r="102" spans="1:12" x14ac:dyDescent="0.2">
      <c r="A102" s="273" t="s">
        <v>5</v>
      </c>
      <c r="B102" s="274">
        <f t="shared" si="3"/>
        <v>45431</v>
      </c>
      <c r="C102" s="275">
        <f>'3'!$AB$44+'3'!$AC$44+'3'!$AD$44+'3'!$AE$44</f>
        <v>0</v>
      </c>
      <c r="D102" s="266">
        <f t="shared" si="0"/>
        <v>0</v>
      </c>
      <c r="E102" s="276">
        <f t="shared" si="1"/>
        <v>61.20776192755072</v>
      </c>
      <c r="F102" s="266">
        <f t="shared" si="2"/>
        <v>0</v>
      </c>
      <c r="G102" s="271">
        <f t="shared" si="4"/>
        <v>61.20776192755072</v>
      </c>
      <c r="H102" s="277"/>
      <c r="I102" s="277"/>
      <c r="J102" s="277"/>
      <c r="K102" s="277"/>
      <c r="L102" s="277"/>
    </row>
    <row r="103" spans="1:12" x14ac:dyDescent="0.2">
      <c r="A103" s="273" t="s">
        <v>0</v>
      </c>
      <c r="B103" s="274">
        <f t="shared" si="3"/>
        <v>45432</v>
      </c>
      <c r="C103" s="275">
        <f>'4'!$D$44+'4'!$E$44+'4'!$F$44+'4'!$G$44</f>
        <v>0</v>
      </c>
      <c r="D103" s="266">
        <f t="shared" si="0"/>
        <v>0</v>
      </c>
      <c r="E103" s="276">
        <f t="shared" si="1"/>
        <v>59.793562340601845</v>
      </c>
      <c r="F103" s="266">
        <f t="shared" si="2"/>
        <v>0</v>
      </c>
      <c r="G103" s="271">
        <f t="shared" si="4"/>
        <v>59.793562340601845</v>
      </c>
      <c r="H103" s="277"/>
      <c r="I103" s="277"/>
      <c r="J103" s="277"/>
      <c r="K103" s="277"/>
      <c r="L103" s="277"/>
    </row>
    <row r="104" spans="1:12" x14ac:dyDescent="0.2">
      <c r="A104" s="273" t="s">
        <v>1</v>
      </c>
      <c r="B104" s="274">
        <f t="shared" si="3"/>
        <v>45433</v>
      </c>
      <c r="C104" s="275">
        <f>'4'!$H$44+'4'!$I$44+'4'!$J$44+'4'!$K$44</f>
        <v>0</v>
      </c>
      <c r="D104" s="266">
        <f t="shared" si="0"/>
        <v>0</v>
      </c>
      <c r="E104" s="276">
        <f t="shared" si="1"/>
        <v>58.412037702201062</v>
      </c>
      <c r="F104" s="266">
        <f t="shared" si="2"/>
        <v>0</v>
      </c>
      <c r="G104" s="271">
        <f t="shared" si="4"/>
        <v>58.412037702201062</v>
      </c>
      <c r="H104" s="277"/>
      <c r="I104" s="277"/>
      <c r="J104" s="277"/>
      <c r="K104" s="277"/>
      <c r="L104" s="277"/>
    </row>
    <row r="105" spans="1:12" x14ac:dyDescent="0.2">
      <c r="A105" s="273" t="s">
        <v>2</v>
      </c>
      <c r="B105" s="274">
        <f t="shared" si="3"/>
        <v>45434</v>
      </c>
      <c r="C105" s="275">
        <f>'4'!$L$44+'4'!$M$44+'4'!$N$44+'4'!$O$44</f>
        <v>0</v>
      </c>
      <c r="D105" s="266">
        <f t="shared" si="0"/>
        <v>0</v>
      </c>
      <c r="E105" s="276">
        <f t="shared" si="1"/>
        <v>57.062433060732999</v>
      </c>
      <c r="F105" s="266">
        <f t="shared" si="2"/>
        <v>0</v>
      </c>
      <c r="G105" s="271">
        <f t="shared" si="4"/>
        <v>57.062433060732999</v>
      </c>
      <c r="H105" s="277"/>
      <c r="I105" s="277"/>
      <c r="J105" s="277"/>
      <c r="K105" s="277"/>
      <c r="L105" s="277"/>
    </row>
    <row r="106" spans="1:12" x14ac:dyDescent="0.2">
      <c r="A106" s="273" t="s">
        <v>55</v>
      </c>
      <c r="B106" s="274">
        <f t="shared" si="3"/>
        <v>45435</v>
      </c>
      <c r="C106" s="275">
        <f>'4'!$P$44+'4'!$Q$44+'4'!$R$44+'4'!$S$44</f>
        <v>0</v>
      </c>
      <c r="D106" s="266">
        <f t="shared" si="0"/>
        <v>0</v>
      </c>
      <c r="E106" s="276">
        <f t="shared" si="1"/>
        <v>55.744010907668411</v>
      </c>
      <c r="F106" s="266">
        <f t="shared" si="2"/>
        <v>0</v>
      </c>
      <c r="G106" s="271">
        <f t="shared" si="4"/>
        <v>55.744010907668411</v>
      </c>
      <c r="H106" s="277"/>
      <c r="I106" s="277"/>
      <c r="J106" s="277"/>
      <c r="K106" s="277"/>
      <c r="L106" s="277"/>
    </row>
    <row r="107" spans="1:12" x14ac:dyDescent="0.2">
      <c r="A107" s="273" t="s">
        <v>3</v>
      </c>
      <c r="B107" s="274">
        <f t="shared" si="3"/>
        <v>45436</v>
      </c>
      <c r="C107" s="275">
        <f>'4'!$T$44+'4'!$U$44+'4'!$V$44+'4'!$W$44</f>
        <v>0</v>
      </c>
      <c r="D107" s="266">
        <f t="shared" si="0"/>
        <v>0</v>
      </c>
      <c r="E107" s="276">
        <f t="shared" si="1"/>
        <v>54.4560507745433</v>
      </c>
      <c r="F107" s="266">
        <f t="shared" si="2"/>
        <v>0</v>
      </c>
      <c r="G107" s="271">
        <f t="shared" si="4"/>
        <v>54.4560507745433</v>
      </c>
      <c r="H107" s="277"/>
      <c r="I107" s="277"/>
      <c r="J107" s="277"/>
      <c r="K107" s="277"/>
      <c r="L107" s="277"/>
    </row>
    <row r="108" spans="1:12" x14ac:dyDescent="0.2">
      <c r="A108" s="273" t="s">
        <v>4</v>
      </c>
      <c r="B108" s="274">
        <f t="shared" si="3"/>
        <v>45437</v>
      </c>
      <c r="C108" s="275">
        <f>'4'!$X$44+'4'!$Y$44+'4'!$Z$44+'4'!$AA$44</f>
        <v>0</v>
      </c>
      <c r="D108" s="266">
        <f t="shared" si="0"/>
        <v>0</v>
      </c>
      <c r="E108" s="276">
        <f t="shared" si="1"/>
        <v>53.197848839249836</v>
      </c>
      <c r="F108" s="266">
        <f t="shared" si="2"/>
        <v>0</v>
      </c>
      <c r="G108" s="271">
        <f t="shared" si="4"/>
        <v>53.197848839249836</v>
      </c>
      <c r="H108" s="277"/>
      <c r="I108" s="277"/>
      <c r="J108" s="277"/>
      <c r="K108" s="277"/>
      <c r="L108" s="277"/>
    </row>
    <row r="109" spans="1:12" x14ac:dyDescent="0.2">
      <c r="A109" s="273" t="s">
        <v>5</v>
      </c>
      <c r="B109" s="274">
        <f t="shared" si="3"/>
        <v>45438</v>
      </c>
      <c r="C109" s="275">
        <f>'4'!$AB$44+'4'!$AC$44+'4'!$AD$44+'4'!$AE$44</f>
        <v>0</v>
      </c>
      <c r="D109" s="266">
        <f t="shared" si="0"/>
        <v>0</v>
      </c>
      <c r="E109" s="276">
        <f t="shared" si="1"/>
        <v>51.968717541423828</v>
      </c>
      <c r="F109" s="266">
        <f t="shared" si="2"/>
        <v>0</v>
      </c>
      <c r="G109" s="271">
        <f t="shared" si="4"/>
        <v>51.968717541423828</v>
      </c>
      <c r="H109" s="277"/>
      <c r="I109" s="277"/>
      <c r="J109" s="277"/>
      <c r="K109" s="277"/>
      <c r="L109" s="277"/>
    </row>
    <row r="110" spans="1:12" x14ac:dyDescent="0.2">
      <c r="A110" s="273" t="s">
        <v>0</v>
      </c>
      <c r="B110" s="274">
        <f t="shared" si="3"/>
        <v>45439</v>
      </c>
      <c r="C110" s="275">
        <f>'5'!$D$44+'5'!$E$44+'5'!$F$44+'5'!$G$44</f>
        <v>0</v>
      </c>
      <c r="D110" s="266">
        <f t="shared" si="0"/>
        <v>0</v>
      </c>
      <c r="E110" s="276">
        <f t="shared" si="1"/>
        <v>50.767985206718691</v>
      </c>
      <c r="F110" s="266">
        <f t="shared" si="2"/>
        <v>0</v>
      </c>
      <c r="G110" s="271">
        <f t="shared" si="4"/>
        <v>50.767985206718691</v>
      </c>
      <c r="H110" s="277"/>
      <c r="I110" s="277"/>
      <c r="J110" s="277"/>
      <c r="K110" s="277"/>
      <c r="L110" s="277"/>
    </row>
    <row r="111" spans="1:12" x14ac:dyDescent="0.2">
      <c r="A111" s="273" t="s">
        <v>1</v>
      </c>
      <c r="B111" s="274">
        <f t="shared" si="3"/>
        <v>45440</v>
      </c>
      <c r="C111" s="275">
        <f>'5'!$H$44+'5'!$I$44+'5'!$J$44+'5'!$K$44</f>
        <v>0</v>
      </c>
      <c r="D111" s="266">
        <f t="shared" si="0"/>
        <v>0</v>
      </c>
      <c r="E111" s="276">
        <f t="shared" si="1"/>
        <v>49.594995679760487</v>
      </c>
      <c r="F111" s="266">
        <f t="shared" si="2"/>
        <v>0</v>
      </c>
      <c r="G111" s="271">
        <f t="shared" si="4"/>
        <v>49.594995679760487</v>
      </c>
      <c r="H111" s="277"/>
      <c r="I111" s="277"/>
      <c r="J111" s="277"/>
      <c r="K111" s="277"/>
      <c r="L111" s="277"/>
    </row>
    <row r="112" spans="1:12" x14ac:dyDescent="0.2">
      <c r="A112" s="273" t="s">
        <v>2</v>
      </c>
      <c r="B112" s="274">
        <f t="shared" si="3"/>
        <v>45441</v>
      </c>
      <c r="C112" s="275">
        <f>'5'!$L$44+'5'!$M$44+'5'!$N$44+'5'!$O$44</f>
        <v>0</v>
      </c>
      <c r="D112" s="266">
        <f t="shared" si="0"/>
        <v>0</v>
      </c>
      <c r="E112" s="276">
        <f t="shared" si="1"/>
        <v>48.449107965583529</v>
      </c>
      <c r="F112" s="266">
        <f t="shared" si="2"/>
        <v>0</v>
      </c>
      <c r="G112" s="271">
        <f t="shared" si="4"/>
        <v>48.449107965583529</v>
      </c>
      <c r="H112" s="277"/>
      <c r="I112" s="277"/>
      <c r="J112" s="277"/>
      <c r="K112" s="277"/>
      <c r="L112" s="277"/>
    </row>
    <row r="113" spans="1:12" x14ac:dyDescent="0.2">
      <c r="A113" s="273" t="s">
        <v>55</v>
      </c>
      <c r="B113" s="274">
        <f t="shared" si="3"/>
        <v>45442</v>
      </c>
      <c r="C113" s="275">
        <f>'5'!$P$44+'5'!$Q$44+'5'!$R$44+'5'!$S$44</f>
        <v>0</v>
      </c>
      <c r="D113" s="266">
        <f t="shared" si="0"/>
        <v>0</v>
      </c>
      <c r="E113" s="276">
        <f t="shared" si="1"/>
        <v>47.329695879350574</v>
      </c>
      <c r="F113" s="266">
        <f t="shared" si="2"/>
        <v>0</v>
      </c>
      <c r="G113" s="271">
        <f t="shared" si="4"/>
        <v>47.329695879350574</v>
      </c>
      <c r="H113" s="277"/>
      <c r="I113" s="277"/>
      <c r="J113" s="277"/>
      <c r="K113" s="277"/>
      <c r="L113" s="277"/>
    </row>
    <row r="114" spans="1:12" x14ac:dyDescent="0.2">
      <c r="A114" s="273" t="s">
        <v>3</v>
      </c>
      <c r="B114" s="274">
        <f t="shared" si="3"/>
        <v>45443</v>
      </c>
      <c r="C114" s="275">
        <f>'5'!$T$44+'5'!$U$44+'5'!$V$44+'5'!$W$44</f>
        <v>0</v>
      </c>
      <c r="D114" s="266">
        <f t="shared" si="0"/>
        <v>0</v>
      </c>
      <c r="E114" s="276">
        <f t="shared" si="1"/>
        <v>46.236147704166186</v>
      </c>
      <c r="F114" s="266">
        <f t="shared" si="2"/>
        <v>0</v>
      </c>
      <c r="G114" s="271">
        <f t="shared" si="4"/>
        <v>46.236147704166186</v>
      </c>
      <c r="H114" s="277"/>
      <c r="I114" s="277"/>
      <c r="J114" s="277"/>
      <c r="K114" s="277"/>
      <c r="L114" s="277"/>
    </row>
    <row r="115" spans="1:12" x14ac:dyDescent="0.2">
      <c r="A115" s="273" t="s">
        <v>4</v>
      </c>
      <c r="B115" s="274">
        <f t="shared" si="3"/>
        <v>45444</v>
      </c>
      <c r="C115" s="275">
        <f>'5'!$X$44+'5'!$Y$44+'5'!$Z$44+'5'!$AA$44</f>
        <v>0</v>
      </c>
      <c r="D115" s="266">
        <f t="shared" si="0"/>
        <v>0</v>
      </c>
      <c r="E115" s="276">
        <f t="shared" si="1"/>
        <v>45.167865856796318</v>
      </c>
      <c r="F115" s="266">
        <f t="shared" si="2"/>
        <v>0</v>
      </c>
      <c r="G115" s="271">
        <f t="shared" si="4"/>
        <v>45.167865856796318</v>
      </c>
      <c r="H115" s="277"/>
      <c r="I115" s="277"/>
      <c r="J115" s="277"/>
      <c r="K115" s="277"/>
      <c r="L115" s="277"/>
    </row>
    <row r="116" spans="1:12" x14ac:dyDescent="0.2">
      <c r="A116" s="273" t="s">
        <v>5</v>
      </c>
      <c r="B116" s="274">
        <f t="shared" si="3"/>
        <v>45445</v>
      </c>
      <c r="C116" s="275">
        <f>'5'!$AB$44+'5'!$AC$44+'5'!$AD$44+'5'!$AE$44</f>
        <v>0</v>
      </c>
      <c r="D116" s="266">
        <f t="shared" si="0"/>
        <v>0</v>
      </c>
      <c r="E116" s="276">
        <f t="shared" si="1"/>
        <v>44.124266561111376</v>
      </c>
      <c r="F116" s="266">
        <f t="shared" si="2"/>
        <v>0</v>
      </c>
      <c r="G116" s="271">
        <f t="shared" si="4"/>
        <v>44.124266561111376</v>
      </c>
      <c r="H116" s="277"/>
      <c r="I116" s="277"/>
      <c r="J116" s="277"/>
      <c r="K116" s="277"/>
      <c r="L116" s="277"/>
    </row>
    <row r="117" spans="1:12" x14ac:dyDescent="0.2">
      <c r="A117" s="273" t="s">
        <v>0</v>
      </c>
      <c r="B117" s="274">
        <f t="shared" si="3"/>
        <v>45446</v>
      </c>
      <c r="C117" s="275">
        <f>'6'!$D$44+'6'!$E$44+'6'!$F$44+'6'!$G$44</f>
        <v>0</v>
      </c>
      <c r="D117" s="266">
        <f t="shared" si="0"/>
        <v>0</v>
      </c>
      <c r="E117" s="276">
        <f t="shared" si="1"/>
        <v>43.104779529074378</v>
      </c>
      <c r="F117" s="266">
        <f t="shared" si="2"/>
        <v>0</v>
      </c>
      <c r="G117" s="271">
        <f t="shared" si="4"/>
        <v>43.104779529074378</v>
      </c>
      <c r="H117" s="277"/>
      <c r="I117" s="277"/>
      <c r="J117" s="277"/>
      <c r="K117" s="277"/>
      <c r="L117" s="277"/>
    </row>
    <row r="118" spans="1:12" x14ac:dyDescent="0.2">
      <c r="A118" s="273" t="s">
        <v>1</v>
      </c>
      <c r="B118" s="274">
        <f t="shared" si="3"/>
        <v>45447</v>
      </c>
      <c r="C118" s="275">
        <f>'6'!$H$44+'6'!$I$44+'6'!$J$44+'6'!$K$44</f>
        <v>0</v>
      </c>
      <c r="D118" s="266">
        <f t="shared" si="0"/>
        <v>0</v>
      </c>
      <c r="E118" s="276">
        <f t="shared" si="1"/>
        <v>42.108847649099843</v>
      </c>
      <c r="F118" s="266">
        <f t="shared" si="2"/>
        <v>0</v>
      </c>
      <c r="G118" s="271">
        <f t="shared" si="4"/>
        <v>42.108847649099843</v>
      </c>
      <c r="H118" s="277"/>
      <c r="I118" s="277"/>
      <c r="J118" s="277"/>
      <c r="K118" s="277"/>
      <c r="L118" s="277"/>
    </row>
    <row r="119" spans="1:12" x14ac:dyDescent="0.2">
      <c r="A119" s="273" t="s">
        <v>2</v>
      </c>
      <c r="B119" s="274">
        <f t="shared" si="3"/>
        <v>45448</v>
      </c>
      <c r="C119" s="275">
        <f>'6'!$L$44+'6'!$M$44+'6'!$N$44+'6'!$O$44</f>
        <v>0</v>
      </c>
      <c r="D119" s="266">
        <f t="shared" si="0"/>
        <v>0</v>
      </c>
      <c r="E119" s="276">
        <f t="shared" si="1"/>
        <v>41.135926681613114</v>
      </c>
      <c r="F119" s="266">
        <f t="shared" si="2"/>
        <v>0</v>
      </c>
      <c r="G119" s="271">
        <f t="shared" si="4"/>
        <v>41.135926681613114</v>
      </c>
      <c r="H119" s="277"/>
      <c r="I119" s="277"/>
      <c r="J119" s="277"/>
      <c r="K119" s="277"/>
      <c r="L119" s="277"/>
    </row>
    <row r="120" spans="1:12" x14ac:dyDescent="0.2">
      <c r="A120" s="273" t="s">
        <v>55</v>
      </c>
      <c r="B120" s="274">
        <f t="shared" si="3"/>
        <v>45449</v>
      </c>
      <c r="C120" s="275">
        <f>'6'!$P$44+'6'!$Q$44+'6'!$R$44+'6'!$S$44</f>
        <v>0</v>
      </c>
      <c r="D120" s="266">
        <f t="shared" si="0"/>
        <v>0</v>
      </c>
      <c r="E120" s="276">
        <f t="shared" si="1"/>
        <v>40.185484961643752</v>
      </c>
      <c r="F120" s="266">
        <f t="shared" si="2"/>
        <v>0</v>
      </c>
      <c r="G120" s="271">
        <f t="shared" si="4"/>
        <v>40.185484961643752</v>
      </c>
      <c r="H120" s="277"/>
      <c r="I120" s="277"/>
      <c r="J120" s="277"/>
      <c r="K120" s="277"/>
      <c r="L120" s="277"/>
    </row>
    <row r="121" spans="1:12" x14ac:dyDescent="0.2">
      <c r="A121" s="273" t="s">
        <v>3</v>
      </c>
      <c r="B121" s="274">
        <f t="shared" si="3"/>
        <v>45450</v>
      </c>
      <c r="C121" s="275">
        <f>'6'!$T$44+'6'!$U$44+'6'!$V$44+'6'!$W$44</f>
        <v>0</v>
      </c>
      <c r="D121" s="266">
        <f t="shared" si="0"/>
        <v>0</v>
      </c>
      <c r="E121" s="276">
        <f t="shared" si="1"/>
        <v>39.257003108290505</v>
      </c>
      <c r="F121" s="266">
        <f t="shared" si="2"/>
        <v>0</v>
      </c>
      <c r="G121" s="271">
        <f t="shared" si="4"/>
        <v>39.257003108290505</v>
      </c>
      <c r="H121" s="277"/>
      <c r="I121" s="277"/>
      <c r="J121" s="277"/>
      <c r="K121" s="277"/>
      <c r="L121" s="277"/>
    </row>
    <row r="122" spans="1:12" x14ac:dyDescent="0.2">
      <c r="A122" s="273" t="s">
        <v>4</v>
      </c>
      <c r="B122" s="274">
        <f t="shared" si="3"/>
        <v>45451</v>
      </c>
      <c r="C122" s="275">
        <f>'6'!$X$44+'6'!$Y$44+'6'!$Z$44+'6'!$AA$44</f>
        <v>0</v>
      </c>
      <c r="D122" s="266">
        <f t="shared" si="0"/>
        <v>0</v>
      </c>
      <c r="E122" s="276">
        <f t="shared" si="1"/>
        <v>38.349973740899017</v>
      </c>
      <c r="F122" s="266">
        <f t="shared" si="2"/>
        <v>0</v>
      </c>
      <c r="G122" s="271">
        <f t="shared" si="4"/>
        <v>38.349973740899017</v>
      </c>
      <c r="H122" s="277"/>
      <c r="I122" s="277"/>
      <c r="J122" s="277"/>
      <c r="K122" s="277"/>
      <c r="L122" s="277"/>
    </row>
    <row r="123" spans="1:12" x14ac:dyDescent="0.2">
      <c r="A123" s="273" t="s">
        <v>5</v>
      </c>
      <c r="B123" s="274">
        <f t="shared" si="3"/>
        <v>45452</v>
      </c>
      <c r="C123" s="275">
        <f>'6'!$AB$44+'6'!$AC$44+'6'!$AD$44+'6'!$AE$44</f>
        <v>0</v>
      </c>
      <c r="D123" s="266">
        <f t="shared" si="0"/>
        <v>0</v>
      </c>
      <c r="E123" s="276">
        <f t="shared" si="1"/>
        <v>37.463901201797277</v>
      </c>
      <c r="F123" s="266">
        <f t="shared" si="2"/>
        <v>0</v>
      </c>
      <c r="G123" s="271">
        <f t="shared" si="4"/>
        <v>37.463901201797277</v>
      </c>
      <c r="H123" s="277"/>
      <c r="I123" s="277"/>
      <c r="J123" s="277"/>
      <c r="K123" s="277"/>
      <c r="L123" s="277"/>
    </row>
    <row r="124" spans="1:12" x14ac:dyDescent="0.2">
      <c r="A124" s="273" t="s">
        <v>0</v>
      </c>
      <c r="B124" s="274">
        <f t="shared" si="3"/>
        <v>45453</v>
      </c>
      <c r="C124" s="275">
        <f>'7'!$D$44+'7'!$E$44+'7'!$F$44+'7'!$G$44</f>
        <v>0</v>
      </c>
      <c r="D124" s="266">
        <f t="shared" si="0"/>
        <v>0</v>
      </c>
      <c r="E124" s="276">
        <f t="shared" si="1"/>
        <v>36.598301285437202</v>
      </c>
      <c r="F124" s="266">
        <f t="shared" si="2"/>
        <v>0</v>
      </c>
      <c r="G124" s="271">
        <f t="shared" si="4"/>
        <v>36.598301285437202</v>
      </c>
      <c r="H124" s="277"/>
      <c r="I124" s="277"/>
      <c r="J124" s="277"/>
      <c r="K124" s="277"/>
      <c r="L124" s="277"/>
    </row>
    <row r="125" spans="1:12" x14ac:dyDescent="0.2">
      <c r="A125" s="273" t="s">
        <v>1</v>
      </c>
      <c r="B125" s="274">
        <f t="shared" si="3"/>
        <v>45454</v>
      </c>
      <c r="C125" s="275">
        <f>'7'!$H$44+'7'!$I$44+'7'!$J$44+'7'!$K$44</f>
        <v>0</v>
      </c>
      <c r="D125" s="266">
        <f t="shared" si="0"/>
        <v>0</v>
      </c>
      <c r="E125" s="276">
        <f t="shared" si="1"/>
        <v>35.75270097379439</v>
      </c>
      <c r="F125" s="266">
        <f t="shared" si="2"/>
        <v>0</v>
      </c>
      <c r="G125" s="271">
        <f t="shared" si="4"/>
        <v>35.75270097379439</v>
      </c>
      <c r="H125" s="277"/>
      <c r="I125" s="277"/>
      <c r="J125" s="277"/>
      <c r="K125" s="277"/>
      <c r="L125" s="277"/>
    </row>
    <row r="126" spans="1:12" x14ac:dyDescent="0.2">
      <c r="A126" s="273" t="s">
        <v>2</v>
      </c>
      <c r="B126" s="274">
        <f t="shared" si="3"/>
        <v>45455</v>
      </c>
      <c r="C126" s="275">
        <f>'7'!$L$44+'7'!$M$44+'7'!$N$44+'7'!$O$44</f>
        <v>0</v>
      </c>
      <c r="D126" s="266">
        <f t="shared" si="0"/>
        <v>0</v>
      </c>
      <c r="E126" s="276">
        <f t="shared" si="1"/>
        <v>34.926638177881443</v>
      </c>
      <c r="F126" s="266">
        <f t="shared" si="2"/>
        <v>0</v>
      </c>
      <c r="G126" s="271">
        <f t="shared" si="4"/>
        <v>34.926638177881443</v>
      </c>
      <c r="H126" s="277"/>
      <c r="I126" s="277"/>
      <c r="J126" s="277"/>
      <c r="K126" s="277"/>
      <c r="L126" s="277"/>
    </row>
    <row r="127" spans="1:12" x14ac:dyDescent="0.2">
      <c r="A127" s="273" t="s">
        <v>55</v>
      </c>
      <c r="B127" s="274">
        <f t="shared" si="3"/>
        <v>45456</v>
      </c>
      <c r="C127" s="275">
        <f>'7'!$P$44+'7'!$Q$44+'7'!$R$44+'7'!$S$44</f>
        <v>0</v>
      </c>
      <c r="D127" s="266">
        <f t="shared" si="0"/>
        <v>0</v>
      </c>
      <c r="E127" s="276">
        <f t="shared" si="1"/>
        <v>34.119661485233578</v>
      </c>
      <c r="F127" s="266">
        <f t="shared" si="2"/>
        <v>0</v>
      </c>
      <c r="G127" s="271">
        <f t="shared" si="4"/>
        <v>34.119661485233578</v>
      </c>
      <c r="H127" s="277"/>
      <c r="I127" s="277"/>
      <c r="J127" s="277"/>
      <c r="K127" s="277"/>
      <c r="L127" s="277"/>
    </row>
    <row r="128" spans="1:12" x14ac:dyDescent="0.2">
      <c r="A128" s="273" t="s">
        <v>3</v>
      </c>
      <c r="B128" s="274">
        <f t="shared" si="3"/>
        <v>45457</v>
      </c>
      <c r="C128" s="275">
        <f>'7'!$T$44+'7'!$U$44+'7'!$V$44+'7'!$W$44</f>
        <v>0</v>
      </c>
      <c r="D128" s="266">
        <f t="shared" si="0"/>
        <v>0</v>
      </c>
      <c r="E128" s="276">
        <f t="shared" si="1"/>
        <v>33.331329913228593</v>
      </c>
      <c r="F128" s="266">
        <f t="shared" si="2"/>
        <v>0</v>
      </c>
      <c r="G128" s="271">
        <f t="shared" si="4"/>
        <v>33.331329913228593</v>
      </c>
      <c r="H128" s="277"/>
      <c r="I128" s="277"/>
      <c r="J128" s="277"/>
      <c r="K128" s="277"/>
      <c r="L128" s="277"/>
    </row>
    <row r="129" spans="1:12" x14ac:dyDescent="0.2">
      <c r="A129" s="273" t="s">
        <v>4</v>
      </c>
      <c r="B129" s="274">
        <f t="shared" si="3"/>
        <v>45458</v>
      </c>
      <c r="C129" s="275">
        <f>'7'!$X$44+'7'!$Y$44+'7'!$Z$44+'7'!$AA$44</f>
        <v>0</v>
      </c>
      <c r="D129" s="266">
        <f t="shared" si="0"/>
        <v>0</v>
      </c>
      <c r="E129" s="276">
        <f t="shared" si="1"/>
        <v>32.561212668106336</v>
      </c>
      <c r="F129" s="266">
        <f t="shared" si="2"/>
        <v>0</v>
      </c>
      <c r="G129" s="271">
        <f t="shared" si="4"/>
        <v>32.561212668106336</v>
      </c>
      <c r="H129" s="277"/>
      <c r="I129" s="277"/>
      <c r="J129" s="277"/>
      <c r="K129" s="277"/>
      <c r="L129" s="277"/>
    </row>
    <row r="130" spans="1:12" x14ac:dyDescent="0.2">
      <c r="A130" s="273" t="s">
        <v>5</v>
      </c>
      <c r="B130" s="274">
        <f t="shared" si="3"/>
        <v>45459</v>
      </c>
      <c r="C130" s="275">
        <f>'7'!$AB$44+'7'!$AC$44+'7'!$AD$44+'7'!$AE$44</f>
        <v>0</v>
      </c>
      <c r="D130" s="266">
        <f t="shared" si="0"/>
        <v>0</v>
      </c>
      <c r="E130" s="276">
        <f t="shared" si="1"/>
        <v>31.808888909555979</v>
      </c>
      <c r="F130" s="266">
        <f t="shared" si="2"/>
        <v>0</v>
      </c>
      <c r="G130" s="271">
        <f t="shared" si="4"/>
        <v>31.808888909555979</v>
      </c>
      <c r="H130" s="277"/>
      <c r="I130" s="277"/>
      <c r="J130" s="277"/>
      <c r="K130" s="277"/>
      <c r="L130" s="277"/>
    </row>
    <row r="131" spans="1:12" x14ac:dyDescent="0.2">
      <c r="A131" s="273" t="s">
        <v>0</v>
      </c>
      <c r="B131" s="274">
        <f t="shared" si="3"/>
        <v>45460</v>
      </c>
      <c r="C131" s="275">
        <f>'8'!$D$44+'8'!$E$44+'8'!$F$44+'8'!$G$44</f>
        <v>0</v>
      </c>
      <c r="D131" s="266">
        <f t="shared" si="0"/>
        <v>0</v>
      </c>
      <c r="E131" s="276">
        <f t="shared" si="1"/>
        <v>31.073947520742536</v>
      </c>
      <c r="F131" s="266">
        <f t="shared" si="2"/>
        <v>0</v>
      </c>
      <c r="G131" s="271">
        <f t="shared" si="4"/>
        <v>31.073947520742536</v>
      </c>
      <c r="H131" s="277"/>
      <c r="I131" s="277"/>
      <c r="J131" s="277"/>
      <c r="K131" s="277"/>
      <c r="L131" s="277"/>
    </row>
    <row r="132" spans="1:12" x14ac:dyDescent="0.2">
      <c r="A132" s="273" t="s">
        <v>1</v>
      </c>
      <c r="B132" s="274">
        <f t="shared" si="3"/>
        <v>45461</v>
      </c>
      <c r="C132" s="275">
        <f>'8'!$H$44+'8'!$I$44+'8'!$J$44+'8'!$K$44</f>
        <v>0</v>
      </c>
      <c r="D132" s="266">
        <f t="shared" si="0"/>
        <v>0</v>
      </c>
      <c r="E132" s="276">
        <f t="shared" si="1"/>
        <v>30.355986883646853</v>
      </c>
      <c r="F132" s="266">
        <f t="shared" si="2"/>
        <v>0</v>
      </c>
      <c r="G132" s="271">
        <f t="shared" si="4"/>
        <v>30.355986883646853</v>
      </c>
      <c r="H132" s="277"/>
      <c r="I132" s="277"/>
      <c r="J132" s="277"/>
      <c r="K132" s="277"/>
      <c r="L132" s="277"/>
    </row>
    <row r="133" spans="1:12" x14ac:dyDescent="0.2">
      <c r="A133" s="273" t="s">
        <v>2</v>
      </c>
      <c r="B133" s="274">
        <f t="shared" si="3"/>
        <v>45462</v>
      </c>
      <c r="C133" s="275">
        <f>'8'!$L$44+'8'!$M$44+'8'!$N$44+'8'!$O$44</f>
        <v>0</v>
      </c>
      <c r="D133" s="266">
        <f t="shared" si="0"/>
        <v>0</v>
      </c>
      <c r="E133" s="276">
        <f t="shared" si="1"/>
        <v>29.654614659596369</v>
      </c>
      <c r="F133" s="266">
        <f t="shared" si="2"/>
        <v>0</v>
      </c>
      <c r="G133" s="271">
        <f t="shared" si="4"/>
        <v>29.654614659596369</v>
      </c>
      <c r="H133" s="277"/>
      <c r="I133" s="277"/>
      <c r="J133" s="277"/>
      <c r="K133" s="277"/>
      <c r="L133" s="277"/>
    </row>
    <row r="134" spans="1:12" x14ac:dyDescent="0.2">
      <c r="A134" s="273" t="s">
        <v>55</v>
      </c>
      <c r="B134" s="274">
        <f t="shared" si="3"/>
        <v>45463</v>
      </c>
      <c r="C134" s="275">
        <f>'8'!$P$44+'8'!$Q$44+'8'!$R$44+'8'!$S$44</f>
        <v>0</v>
      </c>
      <c r="D134" s="266">
        <f t="shared" si="0"/>
        <v>0</v>
      </c>
      <c r="E134" s="276">
        <f t="shared" si="1"/>
        <v>28.969447574866674</v>
      </c>
      <c r="F134" s="266">
        <f t="shared" si="2"/>
        <v>0</v>
      </c>
      <c r="G134" s="271">
        <f t="shared" si="4"/>
        <v>28.969447574866674</v>
      </c>
      <c r="H134" s="277"/>
      <c r="I134" s="277"/>
      <c r="J134" s="277"/>
      <c r="K134" s="277"/>
      <c r="L134" s="277"/>
    </row>
    <row r="135" spans="1:12" x14ac:dyDescent="0.2">
      <c r="A135" s="273" t="s">
        <v>3</v>
      </c>
      <c r="B135" s="274">
        <f t="shared" si="3"/>
        <v>45464</v>
      </c>
      <c r="C135" s="275">
        <f>'8'!$T$44+'8'!$U$44+'8'!$V$44+'8'!$W$44</f>
        <v>0</v>
      </c>
      <c r="D135" s="266">
        <f t="shared" si="0"/>
        <v>0</v>
      </c>
      <c r="E135" s="276">
        <f t="shared" si="1"/>
        <v>28.300111211236739</v>
      </c>
      <c r="F135" s="266">
        <f t="shared" si="2"/>
        <v>0</v>
      </c>
      <c r="G135" s="271">
        <f t="shared" si="4"/>
        <v>28.300111211236739</v>
      </c>
      <c r="H135" s="277"/>
      <c r="I135" s="277"/>
      <c r="J135" s="277"/>
      <c r="K135" s="277"/>
      <c r="L135" s="277"/>
    </row>
    <row r="136" spans="1:12" x14ac:dyDescent="0.2">
      <c r="A136" s="273" t="s">
        <v>4</v>
      </c>
      <c r="B136" s="274">
        <f t="shared" si="3"/>
        <v>45465</v>
      </c>
      <c r="C136" s="275">
        <f>'8'!$X$44+'8'!$Y$44+'8'!$Z$44+'8'!$AA$44</f>
        <v>0</v>
      </c>
      <c r="D136" s="266">
        <f t="shared" si="0"/>
        <v>0</v>
      </c>
      <c r="E136" s="276">
        <f t="shared" si="1"/>
        <v>27.646239801383349</v>
      </c>
      <c r="F136" s="266">
        <f t="shared" si="2"/>
        <v>0</v>
      </c>
      <c r="G136" s="271">
        <f t="shared" si="4"/>
        <v>27.646239801383349</v>
      </c>
      <c r="H136" s="277"/>
      <c r="I136" s="277"/>
      <c r="J136" s="277"/>
      <c r="K136" s="277"/>
      <c r="L136" s="277"/>
    </row>
    <row r="137" spans="1:12" x14ac:dyDescent="0.2">
      <c r="A137" s="273" t="s">
        <v>5</v>
      </c>
      <c r="B137" s="274">
        <f t="shared" si="3"/>
        <v>45466</v>
      </c>
      <c r="C137" s="275">
        <f>'8'!$AB$44+'8'!$AC$44+'8'!$AD$44+'8'!$AE$44</f>
        <v>0</v>
      </c>
      <c r="D137" s="266">
        <f t="shared" si="0"/>
        <v>0</v>
      </c>
      <c r="E137" s="276">
        <f t="shared" si="1"/>
        <v>27.007476029002913</v>
      </c>
      <c r="F137" s="266">
        <f t="shared" si="2"/>
        <v>0</v>
      </c>
      <c r="G137" s="271">
        <f t="shared" si="4"/>
        <v>27.007476029002913</v>
      </c>
      <c r="H137" s="277"/>
      <c r="I137" s="277"/>
      <c r="J137" s="277"/>
      <c r="K137" s="277"/>
      <c r="L137" s="277"/>
    </row>
    <row r="138" spans="1:12" x14ac:dyDescent="0.2">
      <c r="A138" s="273" t="s">
        <v>0</v>
      </c>
      <c r="B138" s="274">
        <f t="shared" si="3"/>
        <v>45467</v>
      </c>
      <c r="C138" s="275">
        <f>'9'!$D$44+'9'!$E$44+'9'!$F$44+'9'!$G$44</f>
        <v>0</v>
      </c>
      <c r="D138" s="266">
        <f t="shared" si="0"/>
        <v>0</v>
      </c>
      <c r="E138" s="276">
        <f t="shared" si="1"/>
        <v>26.383470833551456</v>
      </c>
      <c r="F138" s="266">
        <f t="shared" si="2"/>
        <v>0</v>
      </c>
      <c r="G138" s="271">
        <f t="shared" si="4"/>
        <v>26.383470833551456</v>
      </c>
      <c r="H138" s="277"/>
      <c r="I138" s="277"/>
      <c r="J138" s="277"/>
      <c r="K138" s="277"/>
      <c r="L138" s="277"/>
    </row>
    <row r="139" spans="1:12" x14ac:dyDescent="0.2">
      <c r="A139" s="273" t="s">
        <v>1</v>
      </c>
      <c r="B139" s="274">
        <f t="shared" si="3"/>
        <v>45468</v>
      </c>
      <c r="C139" s="275">
        <f>'9'!$H$44+'9'!$I$44+'9'!$J$44+'9'!$K$44</f>
        <v>0</v>
      </c>
      <c r="D139" s="266">
        <f t="shared" si="0"/>
        <v>0</v>
      </c>
      <c r="E139" s="276">
        <f t="shared" si="1"/>
        <v>25.773883219496064</v>
      </c>
      <c r="F139" s="266">
        <f t="shared" si="2"/>
        <v>0</v>
      </c>
      <c r="G139" s="271">
        <f t="shared" si="4"/>
        <v>25.773883219496064</v>
      </c>
      <c r="H139" s="277"/>
      <c r="I139" s="277"/>
      <c r="J139" s="277"/>
      <c r="K139" s="277"/>
      <c r="L139" s="277"/>
    </row>
    <row r="140" spans="1:12" x14ac:dyDescent="0.2">
      <c r="A140" s="273" t="s">
        <v>2</v>
      </c>
      <c r="B140" s="274">
        <f t="shared" si="3"/>
        <v>45469</v>
      </c>
      <c r="C140" s="275">
        <f>'9'!$L$44+'9'!$M$44+'9'!$N$44+'9'!$O$44</f>
        <v>0</v>
      </c>
      <c r="D140" s="266">
        <f t="shared" si="0"/>
        <v>0</v>
      </c>
      <c r="E140" s="276">
        <f t="shared" si="1"/>
        <v>25.178380069973564</v>
      </c>
      <c r="F140" s="266">
        <f t="shared" si="2"/>
        <v>0</v>
      </c>
      <c r="G140" s="271">
        <f t="shared" si="4"/>
        <v>25.178380069973564</v>
      </c>
      <c r="H140" s="277"/>
      <c r="I140" s="277"/>
      <c r="J140" s="277"/>
      <c r="K140" s="277"/>
      <c r="L140" s="277"/>
    </row>
    <row r="141" spans="1:12" x14ac:dyDescent="0.2">
      <c r="A141" s="273" t="s">
        <v>55</v>
      </c>
      <c r="B141" s="274">
        <f t="shared" si="3"/>
        <v>45470</v>
      </c>
      <c r="C141" s="275">
        <f>'9'!$P$44+'9'!$Q$44+'9'!$R$44+'9'!$S$44</f>
        <v>0</v>
      </c>
      <c r="D141" s="266">
        <f t="shared" si="0"/>
        <v>0</v>
      </c>
      <c r="E141" s="276">
        <f t="shared" si="1"/>
        <v>24.596635964754601</v>
      </c>
      <c r="F141" s="266">
        <f t="shared" si="2"/>
        <v>0</v>
      </c>
      <c r="G141" s="271">
        <f t="shared" si="4"/>
        <v>24.596635964754601</v>
      </c>
      <c r="H141" s="277"/>
      <c r="I141" s="277"/>
      <c r="J141" s="277"/>
      <c r="K141" s="277"/>
      <c r="L141" s="277"/>
    </row>
    <row r="142" spans="1:12" x14ac:dyDescent="0.2">
      <c r="A142" s="273" t="s">
        <v>3</v>
      </c>
      <c r="B142" s="274">
        <f t="shared" si="3"/>
        <v>45471</v>
      </c>
      <c r="C142" s="275">
        <f>'9'!$T$44+'9'!$U$44+'9'!$V$44+'9'!$W$44</f>
        <v>0</v>
      </c>
      <c r="D142" s="266">
        <f t="shared" si="0"/>
        <v>0</v>
      </c>
      <c r="E142" s="276">
        <f t="shared" si="1"/>
        <v>24.028333002413632</v>
      </c>
      <c r="F142" s="266">
        <f t="shared" si="2"/>
        <v>0</v>
      </c>
      <c r="G142" s="271">
        <f t="shared" si="4"/>
        <v>24.028333002413632</v>
      </c>
      <c r="H142" s="277"/>
      <c r="I142" s="277"/>
      <c r="J142" s="277"/>
      <c r="K142" s="277"/>
      <c r="L142" s="277"/>
    </row>
    <row r="143" spans="1:12" x14ac:dyDescent="0.2">
      <c r="A143" s="273" t="s">
        <v>4</v>
      </c>
      <c r="B143" s="274">
        <f t="shared" si="3"/>
        <v>45472</v>
      </c>
      <c r="C143" s="275">
        <f>'9'!$X$44+'9'!$Y$44+'9'!$Z$44+'9'!$AA$44</f>
        <v>0</v>
      </c>
      <c r="D143" s="266">
        <f t="shared" si="0"/>
        <v>0</v>
      </c>
      <c r="E143" s="276">
        <f t="shared" si="1"/>
        <v>23.47316062660768</v>
      </c>
      <c r="F143" s="266">
        <f t="shared" si="2"/>
        <v>0</v>
      </c>
      <c r="G143" s="271">
        <f t="shared" si="4"/>
        <v>23.47316062660768</v>
      </c>
      <c r="H143" s="277"/>
      <c r="I143" s="277"/>
      <c r="J143" s="277"/>
      <c r="K143" s="277"/>
      <c r="L143" s="277"/>
    </row>
    <row r="144" spans="1:12" x14ac:dyDescent="0.2">
      <c r="A144" s="273" t="s">
        <v>5</v>
      </c>
      <c r="B144" s="274">
        <f t="shared" si="3"/>
        <v>45473</v>
      </c>
      <c r="C144" s="275">
        <f>'9'!$AB$44+'9'!$AC$44+'9'!$AD$44+'9'!$AE$44</f>
        <v>0</v>
      </c>
      <c r="D144" s="266">
        <f t="shared" si="0"/>
        <v>0</v>
      </c>
      <c r="E144" s="276">
        <f t="shared" si="1"/>
        <v>22.930815456368883</v>
      </c>
      <c r="F144" s="266">
        <f t="shared" si="2"/>
        <v>0</v>
      </c>
      <c r="G144" s="271">
        <f t="shared" si="4"/>
        <v>22.930815456368883</v>
      </c>
      <c r="H144" s="277"/>
      <c r="I144" s="277"/>
      <c r="J144" s="277"/>
      <c r="K144" s="277"/>
      <c r="L144" s="277"/>
    </row>
    <row r="145" spans="1:12" x14ac:dyDescent="0.2">
      <c r="A145" s="273" t="s">
        <v>0</v>
      </c>
      <c r="B145" s="274">
        <f t="shared" si="3"/>
        <v>45474</v>
      </c>
      <c r="C145" s="275">
        <f>'10'!$D$44+'10'!$E$44+'10'!$F$44+'10'!$G$44</f>
        <v>0</v>
      </c>
      <c r="D145" s="266">
        <f t="shared" si="0"/>
        <v>0</v>
      </c>
      <c r="E145" s="276">
        <f t="shared" si="1"/>
        <v>22.401001120318131</v>
      </c>
      <c r="F145" s="266">
        <f t="shared" si="2"/>
        <v>0</v>
      </c>
      <c r="G145" s="271">
        <f t="shared" si="4"/>
        <v>22.401001120318131</v>
      </c>
      <c r="H145" s="277"/>
      <c r="I145" s="277"/>
      <c r="J145" s="277"/>
      <c r="K145" s="277"/>
      <c r="L145" s="277"/>
    </row>
    <row r="146" spans="1:12" x14ac:dyDescent="0.2">
      <c r="A146" s="273" t="s">
        <v>1</v>
      </c>
      <c r="B146" s="274">
        <f t="shared" si="3"/>
        <v>45475</v>
      </c>
      <c r="C146" s="275">
        <f>'10'!$H$44+'10'!$I$44+'10'!$J$44+'10'!$K$44</f>
        <v>0</v>
      </c>
      <c r="D146" s="266">
        <f t="shared" si="0"/>
        <v>0</v>
      </c>
      <c r="E146" s="276">
        <f t="shared" si="1"/>
        <v>21.883428094709174</v>
      </c>
      <c r="F146" s="266">
        <f t="shared" si="2"/>
        <v>0</v>
      </c>
      <c r="G146" s="271">
        <f t="shared" si="4"/>
        <v>21.883428094709174</v>
      </c>
      <c r="H146" s="277"/>
      <c r="I146" s="277"/>
      <c r="J146" s="277"/>
      <c r="K146" s="277"/>
      <c r="L146" s="277"/>
    </row>
    <row r="147" spans="1:12" x14ac:dyDescent="0.2">
      <c r="A147" s="273" t="s">
        <v>2</v>
      </c>
      <c r="B147" s="274">
        <f t="shared" si="3"/>
        <v>45476</v>
      </c>
      <c r="C147" s="275">
        <f>'10'!$L$44+'10'!$M$44+'10'!$N$44+'10'!$O$44</f>
        <v>0</v>
      </c>
      <c r="D147" s="266">
        <f t="shared" ref="D147:D210" si="5">D146*(1-$D$78)+C147*$D$78</f>
        <v>0</v>
      </c>
      <c r="E147" s="276">
        <f t="shared" ref="E147:E210" si="6">E146*(1-$E$78)+C147*$E$78</f>
        <v>21.377813545214707</v>
      </c>
      <c r="F147" s="266">
        <f t="shared" ref="F147:F210" si="7">C147/5</f>
        <v>0</v>
      </c>
      <c r="G147" s="271">
        <f t="shared" si="4"/>
        <v>21.377813545214707</v>
      </c>
      <c r="H147" s="277"/>
      <c r="I147" s="277"/>
      <c r="J147" s="277"/>
      <c r="K147" s="277"/>
      <c r="L147" s="277"/>
    </row>
    <row r="148" spans="1:12" x14ac:dyDescent="0.2">
      <c r="A148" s="273" t="s">
        <v>55</v>
      </c>
      <c r="B148" s="274">
        <f t="shared" ref="B148:B211" si="8">B147+1</f>
        <v>45477</v>
      </c>
      <c r="C148" s="275">
        <f>'10'!$P$44+'10'!$Q$44+'10'!$R$44+'10'!$S$44</f>
        <v>0</v>
      </c>
      <c r="D148" s="266">
        <f t="shared" si="5"/>
        <v>0</v>
      </c>
      <c r="E148" s="276">
        <f t="shared" si="6"/>
        <v>20.883881172367978</v>
      </c>
      <c r="F148" s="266">
        <f t="shared" si="7"/>
        <v>0</v>
      </c>
      <c r="G148" s="271">
        <f t="shared" ref="G148:G211" si="9">E148-D148</f>
        <v>20.883881172367978</v>
      </c>
      <c r="H148" s="277"/>
      <c r="I148" s="277"/>
      <c r="J148" s="277"/>
      <c r="K148" s="277"/>
      <c r="L148" s="277"/>
    </row>
    <row r="149" spans="1:12" x14ac:dyDescent="0.2">
      <c r="A149" s="273" t="s">
        <v>3</v>
      </c>
      <c r="B149" s="274">
        <f t="shared" si="8"/>
        <v>45478</v>
      </c>
      <c r="C149" s="275">
        <f>'10'!$T$44+'10'!$U$44+'10'!$V$44+'10'!$W$44</f>
        <v>0</v>
      </c>
      <c r="D149" s="266">
        <f t="shared" si="5"/>
        <v>0</v>
      </c>
      <c r="E149" s="276">
        <f t="shared" si="6"/>
        <v>20.40136106057545</v>
      </c>
      <c r="F149" s="266">
        <f t="shared" si="7"/>
        <v>0</v>
      </c>
      <c r="G149" s="271">
        <f t="shared" si="9"/>
        <v>20.40136106057545</v>
      </c>
      <c r="H149" s="277"/>
      <c r="I149" s="277"/>
      <c r="J149" s="277"/>
      <c r="K149" s="277"/>
      <c r="L149" s="277"/>
    </row>
    <row r="150" spans="1:12" x14ac:dyDescent="0.2">
      <c r="A150" s="273" t="s">
        <v>4</v>
      </c>
      <c r="B150" s="274">
        <f t="shared" si="8"/>
        <v>45479</v>
      </c>
      <c r="C150" s="275">
        <f>'10'!$X$44+'10'!$Y$44+'10'!$Z$44+'10'!$AA$44</f>
        <v>0</v>
      </c>
      <c r="D150" s="266">
        <f t="shared" si="5"/>
        <v>0</v>
      </c>
      <c r="E150" s="276">
        <f t="shared" si="6"/>
        <v>19.929989530618005</v>
      </c>
      <c r="F150" s="266">
        <f t="shared" si="7"/>
        <v>0</v>
      </c>
      <c r="G150" s="271">
        <f t="shared" si="9"/>
        <v>19.929989530618005</v>
      </c>
      <c r="H150" s="277"/>
      <c r="I150" s="277"/>
      <c r="J150" s="277"/>
      <c r="K150" s="277"/>
      <c r="L150" s="277"/>
    </row>
    <row r="151" spans="1:12" x14ac:dyDescent="0.2">
      <c r="A151" s="273" t="s">
        <v>5</v>
      </c>
      <c r="B151" s="274">
        <f t="shared" si="8"/>
        <v>45480</v>
      </c>
      <c r="C151" s="275">
        <f>'10'!$AB$44+'10'!$AC$44+'10'!$AD$44+'10'!$AE$44</f>
        <v>0</v>
      </c>
      <c r="D151" s="266">
        <f t="shared" si="5"/>
        <v>0</v>
      </c>
      <c r="E151" s="276">
        <f t="shared" si="6"/>
        <v>19.469508995560101</v>
      </c>
      <c r="F151" s="266">
        <f t="shared" si="7"/>
        <v>0</v>
      </c>
      <c r="G151" s="271">
        <f t="shared" si="9"/>
        <v>19.469508995560101</v>
      </c>
      <c r="H151" s="277"/>
      <c r="I151" s="277"/>
      <c r="J151" s="277"/>
      <c r="K151" s="277"/>
      <c r="L151" s="277"/>
    </row>
    <row r="152" spans="1:12" x14ac:dyDescent="0.2">
      <c r="A152" s="273" t="s">
        <v>0</v>
      </c>
      <c r="B152" s="274">
        <f t="shared" si="8"/>
        <v>45481</v>
      </c>
      <c r="C152" s="275">
        <f>'11'!$D$44+'11'!$E$44+'11'!$F$44+'11'!$G$44</f>
        <v>0</v>
      </c>
      <c r="D152" s="266">
        <f t="shared" si="5"/>
        <v>0</v>
      </c>
      <c r="E152" s="276">
        <f t="shared" si="6"/>
        <v>19.019667819988136</v>
      </c>
      <c r="F152" s="266">
        <f t="shared" si="7"/>
        <v>0</v>
      </c>
      <c r="G152" s="271">
        <f t="shared" si="9"/>
        <v>19.019667819988136</v>
      </c>
      <c r="H152" s="277"/>
      <c r="I152" s="277"/>
      <c r="J152" s="277"/>
      <c r="K152" s="277"/>
      <c r="L152" s="277"/>
    </row>
    <row r="153" spans="1:12" x14ac:dyDescent="0.2">
      <c r="A153" s="273" t="s">
        <v>1</v>
      </c>
      <c r="B153" s="274">
        <f t="shared" si="8"/>
        <v>45482</v>
      </c>
      <c r="C153" s="275">
        <f>'11'!$H$44+'11'!$I$44+'11'!$J$44+'11'!$K$44</f>
        <v>0</v>
      </c>
      <c r="D153" s="266">
        <f t="shared" si="5"/>
        <v>0</v>
      </c>
      <c r="E153" s="276">
        <f t="shared" si="6"/>
        <v>18.580220182501087</v>
      </c>
      <c r="F153" s="266">
        <f t="shared" si="7"/>
        <v>0</v>
      </c>
      <c r="G153" s="271">
        <f t="shared" si="9"/>
        <v>18.580220182501087</v>
      </c>
      <c r="H153" s="277"/>
      <c r="I153" s="277"/>
      <c r="J153" s="277"/>
      <c r="K153" s="277"/>
      <c r="L153" s="277"/>
    </row>
    <row r="154" spans="1:12" x14ac:dyDescent="0.2">
      <c r="A154" s="273" t="s">
        <v>2</v>
      </c>
      <c r="B154" s="274">
        <f t="shared" si="8"/>
        <v>45483</v>
      </c>
      <c r="C154" s="275">
        <f>'11'!$L$44+'11'!$M$44+'11'!$N$44+'11'!$O$44</f>
        <v>0</v>
      </c>
      <c r="D154" s="266">
        <f t="shared" si="5"/>
        <v>0</v>
      </c>
      <c r="E154" s="276">
        <f t="shared" si="6"/>
        <v>18.150925941378297</v>
      </c>
      <c r="F154" s="266">
        <f t="shared" si="7"/>
        <v>0</v>
      </c>
      <c r="G154" s="271">
        <f t="shared" si="9"/>
        <v>18.150925941378297</v>
      </c>
      <c r="H154" s="277"/>
      <c r="I154" s="277"/>
      <c r="J154" s="277"/>
      <c r="K154" s="277"/>
      <c r="L154" s="277"/>
    </row>
    <row r="155" spans="1:12" x14ac:dyDescent="0.2">
      <c r="A155" s="273" t="s">
        <v>55</v>
      </c>
      <c r="B155" s="274">
        <f t="shared" si="8"/>
        <v>45484</v>
      </c>
      <c r="C155" s="275">
        <f>'11'!$P$44+'11'!$Q$44+'11'!$R$44+'11'!$S$44</f>
        <v>0</v>
      </c>
      <c r="D155" s="266">
        <f t="shared" si="5"/>
        <v>0</v>
      </c>
      <c r="E155" s="276">
        <f t="shared" si="6"/>
        <v>17.731550503351006</v>
      </c>
      <c r="F155" s="266">
        <f t="shared" si="7"/>
        <v>0</v>
      </c>
      <c r="G155" s="271">
        <f t="shared" si="9"/>
        <v>17.731550503351006</v>
      </c>
      <c r="H155" s="277"/>
      <c r="I155" s="277"/>
      <c r="J155" s="277"/>
      <c r="K155" s="277"/>
      <c r="L155" s="277"/>
    </row>
    <row r="156" spans="1:12" x14ac:dyDescent="0.2">
      <c r="A156" s="273" t="s">
        <v>3</v>
      </c>
      <c r="B156" s="274">
        <f t="shared" si="8"/>
        <v>45485</v>
      </c>
      <c r="C156" s="275">
        <f>'11'!$T$44+'11'!$U$44+'11'!$V$44+'11'!$W$44</f>
        <v>0</v>
      </c>
      <c r="D156" s="266">
        <f t="shared" si="5"/>
        <v>0</v>
      </c>
      <c r="E156" s="276">
        <f t="shared" si="6"/>
        <v>17.321864695405871</v>
      </c>
      <c r="F156" s="266">
        <f t="shared" si="7"/>
        <v>0</v>
      </c>
      <c r="G156" s="271">
        <f t="shared" si="9"/>
        <v>17.321864695405871</v>
      </c>
      <c r="H156" s="277"/>
      <c r="I156" s="277"/>
      <c r="J156" s="277"/>
      <c r="K156" s="277"/>
      <c r="L156" s="277"/>
    </row>
    <row r="157" spans="1:12" x14ac:dyDescent="0.2">
      <c r="A157" s="273" t="s">
        <v>4</v>
      </c>
      <c r="B157" s="274">
        <f t="shared" si="8"/>
        <v>45486</v>
      </c>
      <c r="C157" s="275">
        <f>'11'!$X$44+'11'!$Y$44+'11'!$Z$44+'11'!$AA$44</f>
        <v>0</v>
      </c>
      <c r="D157" s="266">
        <f t="shared" si="5"/>
        <v>0</v>
      </c>
      <c r="E157" s="276">
        <f t="shared" si="6"/>
        <v>16.92164463955049</v>
      </c>
      <c r="F157" s="266">
        <f t="shared" si="7"/>
        <v>0</v>
      </c>
      <c r="G157" s="271">
        <f t="shared" si="9"/>
        <v>16.92164463955049</v>
      </c>
      <c r="H157" s="277"/>
      <c r="I157" s="277"/>
      <c r="J157" s="277"/>
      <c r="K157" s="277"/>
      <c r="L157" s="277"/>
    </row>
    <row r="158" spans="1:12" x14ac:dyDescent="0.2">
      <c r="A158" s="273" t="s">
        <v>5</v>
      </c>
      <c r="B158" s="274">
        <f t="shared" si="8"/>
        <v>45487</v>
      </c>
      <c r="C158" s="275">
        <f>'11'!$AB$44+'11'!$AC$44+'11'!$AD$44+'11'!$AE$44</f>
        <v>0</v>
      </c>
      <c r="D158" s="266">
        <f t="shared" si="5"/>
        <v>0</v>
      </c>
      <c r="E158" s="276">
        <f t="shared" si="6"/>
        <v>16.53067163047243</v>
      </c>
      <c r="F158" s="266">
        <f t="shared" si="7"/>
        <v>0</v>
      </c>
      <c r="G158" s="271">
        <f t="shared" si="9"/>
        <v>16.53067163047243</v>
      </c>
      <c r="H158" s="277"/>
      <c r="I158" s="277"/>
      <c r="J158" s="277"/>
      <c r="K158" s="277"/>
      <c r="L158" s="277"/>
    </row>
    <row r="159" spans="1:12" x14ac:dyDescent="0.2">
      <c r="A159" s="273" t="s">
        <v>0</v>
      </c>
      <c r="B159" s="274">
        <f t="shared" si="8"/>
        <v>45488</v>
      </c>
      <c r="C159" s="275">
        <f>'12'!$D$44+'12'!$E$44+'12'!$F$44+'12'!$G$44</f>
        <v>0</v>
      </c>
      <c r="D159" s="266">
        <f t="shared" si="5"/>
        <v>0</v>
      </c>
      <c r="E159" s="276">
        <f t="shared" si="6"/>
        <v>16.148732016024955</v>
      </c>
      <c r="F159" s="266">
        <f t="shared" si="7"/>
        <v>0</v>
      </c>
      <c r="G159" s="271">
        <f t="shared" si="9"/>
        <v>16.148732016024955</v>
      </c>
      <c r="H159" s="277"/>
      <c r="I159" s="277"/>
      <c r="J159" s="277"/>
      <c r="K159" s="277"/>
      <c r="L159" s="277"/>
    </row>
    <row r="160" spans="1:12" x14ac:dyDescent="0.2">
      <c r="A160" s="273" t="s">
        <v>1</v>
      </c>
      <c r="B160" s="274">
        <f t="shared" si="8"/>
        <v>45489</v>
      </c>
      <c r="C160" s="275">
        <f>'12'!$H$44+'12'!$I$44+'12'!$J$44+'12'!$K$44</f>
        <v>0</v>
      </c>
      <c r="D160" s="266">
        <f t="shared" si="5"/>
        <v>0</v>
      </c>
      <c r="E160" s="276">
        <f t="shared" si="6"/>
        <v>15.775617080474094</v>
      </c>
      <c r="F160" s="266">
        <f t="shared" si="7"/>
        <v>0</v>
      </c>
      <c r="G160" s="271">
        <f t="shared" si="9"/>
        <v>15.775617080474094</v>
      </c>
      <c r="H160" s="277"/>
      <c r="I160" s="277"/>
      <c r="J160" s="277"/>
      <c r="K160" s="277"/>
      <c r="L160" s="277"/>
    </row>
    <row r="161" spans="1:12" x14ac:dyDescent="0.2">
      <c r="A161" s="273" t="s">
        <v>2</v>
      </c>
      <c r="B161" s="274">
        <f t="shared" si="8"/>
        <v>45490</v>
      </c>
      <c r="C161" s="275">
        <f>'12'!$L$44+'12'!$M$44+'12'!$N$44+'12'!$O$44</f>
        <v>0</v>
      </c>
      <c r="D161" s="266">
        <f t="shared" si="5"/>
        <v>0</v>
      </c>
      <c r="E161" s="276">
        <f t="shared" si="6"/>
        <v>15.411122930443295</v>
      </c>
      <c r="F161" s="266">
        <f t="shared" si="7"/>
        <v>0</v>
      </c>
      <c r="G161" s="271">
        <f t="shared" si="9"/>
        <v>15.411122930443295</v>
      </c>
      <c r="H161" s="277"/>
      <c r="I161" s="277"/>
      <c r="J161" s="277"/>
      <c r="K161" s="277"/>
      <c r="L161" s="277"/>
    </row>
    <row r="162" spans="1:12" x14ac:dyDescent="0.2">
      <c r="A162" s="273" t="s">
        <v>55</v>
      </c>
      <c r="B162" s="274">
        <f t="shared" si="8"/>
        <v>45491</v>
      </c>
      <c r="C162" s="275">
        <f>'12'!$P$44+'12'!$Q$44+'12'!$R$44+'12'!$S$44</f>
        <v>0</v>
      </c>
      <c r="D162" s="266">
        <f t="shared" si="5"/>
        <v>0</v>
      </c>
      <c r="E162" s="276">
        <f t="shared" si="6"/>
        <v>15.055050383493311</v>
      </c>
      <c r="F162" s="266">
        <f t="shared" si="7"/>
        <v>0</v>
      </c>
      <c r="G162" s="271">
        <f t="shared" si="9"/>
        <v>15.055050383493311</v>
      </c>
      <c r="H162" s="277"/>
      <c r="I162" s="277"/>
      <c r="J162" s="277"/>
      <c r="K162" s="277"/>
      <c r="L162" s="277"/>
    </row>
    <row r="163" spans="1:12" x14ac:dyDescent="0.2">
      <c r="A163" s="273" t="s">
        <v>3</v>
      </c>
      <c r="B163" s="274">
        <f t="shared" si="8"/>
        <v>45492</v>
      </c>
      <c r="C163" s="275">
        <f>'12'!$T$44+'12'!$U$44+'12'!$V$44+'12'!$W$44</f>
        <v>0</v>
      </c>
      <c r="D163" s="266">
        <f t="shared" si="5"/>
        <v>0</v>
      </c>
      <c r="E163" s="276">
        <f t="shared" si="6"/>
        <v>14.707204859276434</v>
      </c>
      <c r="F163" s="266">
        <f t="shared" si="7"/>
        <v>0</v>
      </c>
      <c r="G163" s="271">
        <f t="shared" si="9"/>
        <v>14.707204859276434</v>
      </c>
      <c r="H163" s="277"/>
      <c r="I163" s="277"/>
      <c r="J163" s="277"/>
      <c r="K163" s="277"/>
      <c r="L163" s="277"/>
    </row>
    <row r="164" spans="1:12" x14ac:dyDescent="0.2">
      <c r="A164" s="273" t="s">
        <v>4</v>
      </c>
      <c r="B164" s="274">
        <f t="shared" si="8"/>
        <v>45493</v>
      </c>
      <c r="C164" s="275">
        <f>'12'!$X$44+'12'!$Y$44+'12'!$Z$44+'12'!$AA$44</f>
        <v>0</v>
      </c>
      <c r="D164" s="266">
        <f t="shared" si="5"/>
        <v>0</v>
      </c>
      <c r="E164" s="276">
        <f t="shared" si="6"/>
        <v>14.3673962732056</v>
      </c>
      <c r="F164" s="266">
        <f t="shared" si="7"/>
        <v>0</v>
      </c>
      <c r="G164" s="271">
        <f t="shared" si="9"/>
        <v>14.3673962732056</v>
      </c>
      <c r="H164" s="277"/>
      <c r="I164" s="277"/>
      <c r="J164" s="277"/>
      <c r="K164" s="277"/>
      <c r="L164" s="277"/>
    </row>
    <row r="165" spans="1:12" x14ac:dyDescent="0.2">
      <c r="A165" s="273" t="s">
        <v>5</v>
      </c>
      <c r="B165" s="274">
        <f t="shared" si="8"/>
        <v>45494</v>
      </c>
      <c r="C165" s="275">
        <f>'12'!$AB$44+'12'!$AC$44+'12'!$AD$44+'12'!$AE$44</f>
        <v>0</v>
      </c>
      <c r="D165" s="266">
        <f t="shared" si="5"/>
        <v>0</v>
      </c>
      <c r="E165" s="276">
        <f t="shared" si="6"/>
        <v>14.035438932580268</v>
      </c>
      <c r="F165" s="266">
        <f t="shared" si="7"/>
        <v>0</v>
      </c>
      <c r="G165" s="271">
        <f t="shared" si="9"/>
        <v>14.035438932580268</v>
      </c>
      <c r="H165" s="277"/>
      <c r="I165" s="277"/>
      <c r="J165" s="277"/>
      <c r="K165" s="277"/>
      <c r="L165" s="277"/>
    </row>
    <row r="166" spans="1:12" x14ac:dyDescent="0.2">
      <c r="A166" s="273" t="s">
        <v>0</v>
      </c>
      <c r="B166" s="274">
        <f t="shared" si="8"/>
        <v>45495</v>
      </c>
      <c r="C166" s="275">
        <f>'13'!$D$44+'13'!$E$44+'13'!$F$44+'13'!$G$44</f>
        <v>0</v>
      </c>
      <c r="D166" s="266">
        <f t="shared" si="5"/>
        <v>0</v>
      </c>
      <c r="E166" s="276">
        <f t="shared" si="6"/>
        <v>13.71115143511229</v>
      </c>
      <c r="F166" s="266">
        <f t="shared" si="7"/>
        <v>0</v>
      </c>
      <c r="G166" s="271">
        <f t="shared" si="9"/>
        <v>13.71115143511229</v>
      </c>
      <c r="H166" s="277"/>
      <c r="I166" s="277"/>
      <c r="J166" s="277"/>
      <c r="K166" s="277"/>
      <c r="L166" s="277"/>
    </row>
    <row r="167" spans="1:12" x14ac:dyDescent="0.2">
      <c r="A167" s="273" t="s">
        <v>1</v>
      </c>
      <c r="B167" s="274">
        <f t="shared" si="8"/>
        <v>45496</v>
      </c>
      <c r="C167" s="275">
        <f>'13'!$H$44+'13'!$I$44+'13'!$J$44+'13'!$K$44</f>
        <v>0</v>
      </c>
      <c r="D167" s="266">
        <f t="shared" si="5"/>
        <v>0</v>
      </c>
      <c r="E167" s="276">
        <f t="shared" si="6"/>
        <v>13.394356569796338</v>
      </c>
      <c r="F167" s="266">
        <f t="shared" si="7"/>
        <v>0</v>
      </c>
      <c r="G167" s="271">
        <f t="shared" si="9"/>
        <v>13.394356569796338</v>
      </c>
      <c r="H167" s="277"/>
      <c r="I167" s="277"/>
      <c r="J167" s="277"/>
      <c r="K167" s="277"/>
      <c r="L167" s="277"/>
    </row>
    <row r="168" spans="1:12" x14ac:dyDescent="0.2">
      <c r="A168" s="273" t="s">
        <v>2</v>
      </c>
      <c r="B168" s="274">
        <f t="shared" si="8"/>
        <v>45497</v>
      </c>
      <c r="C168" s="275">
        <f>'13'!$L$44+'13'!$M$44+'13'!$N$44+'13'!$O$44</f>
        <v>0</v>
      </c>
      <c r="D168" s="266">
        <f t="shared" si="5"/>
        <v>0</v>
      </c>
      <c r="E168" s="276">
        <f t="shared" si="6"/>
        <v>13.084881220070708</v>
      </c>
      <c r="F168" s="266">
        <f t="shared" si="7"/>
        <v>0</v>
      </c>
      <c r="G168" s="271">
        <f t="shared" si="9"/>
        <v>13.084881220070708</v>
      </c>
      <c r="H168" s="277"/>
      <c r="I168" s="277"/>
      <c r="J168" s="277"/>
      <c r="K168" s="277"/>
      <c r="L168" s="277"/>
    </row>
    <row r="169" spans="1:12" x14ac:dyDescent="0.2">
      <c r="A169" s="273" t="s">
        <v>55</v>
      </c>
      <c r="B169" s="274">
        <f t="shared" si="8"/>
        <v>45498</v>
      </c>
      <c r="C169" s="275">
        <f>'13'!$P$44+'13'!$Q$44+'13'!$R$44+'13'!$S$44</f>
        <v>0</v>
      </c>
      <c r="D169" s="266">
        <f t="shared" si="5"/>
        <v>0</v>
      </c>
      <c r="E169" s="276">
        <f t="shared" si="6"/>
        <v>12.782556269215581</v>
      </c>
      <c r="F169" s="266">
        <f t="shared" si="7"/>
        <v>0</v>
      </c>
      <c r="G169" s="271">
        <f t="shared" si="9"/>
        <v>12.782556269215581</v>
      </c>
      <c r="H169" s="277"/>
      <c r="I169" s="277"/>
      <c r="J169" s="277"/>
      <c r="K169" s="277"/>
      <c r="L169" s="277"/>
    </row>
    <row r="170" spans="1:12" x14ac:dyDescent="0.2">
      <c r="A170" s="273" t="s">
        <v>3</v>
      </c>
      <c r="B170" s="274">
        <f t="shared" si="8"/>
        <v>45499</v>
      </c>
      <c r="C170" s="275">
        <f>'13'!$T$44+'13'!$U$44+'13'!$V$44+'13'!$W$44</f>
        <v>0</v>
      </c>
      <c r="D170" s="266">
        <f t="shared" si="5"/>
        <v>0</v>
      </c>
      <c r="E170" s="276">
        <f t="shared" si="6"/>
        <v>12.48721650793706</v>
      </c>
      <c r="F170" s="266">
        <f t="shared" si="7"/>
        <v>0</v>
      </c>
      <c r="G170" s="271">
        <f t="shared" si="9"/>
        <v>12.48721650793706</v>
      </c>
      <c r="H170" s="277"/>
      <c r="I170" s="277"/>
      <c r="J170" s="277"/>
      <c r="K170" s="277"/>
      <c r="L170" s="277"/>
    </row>
    <row r="171" spans="1:12" x14ac:dyDescent="0.2">
      <c r="A171" s="273" t="s">
        <v>4</v>
      </c>
      <c r="B171" s="274">
        <f t="shared" si="8"/>
        <v>45500</v>
      </c>
      <c r="C171" s="275">
        <f>'13'!$X$44+'13'!$Y$44+'13'!$Z$44+'13'!$AA$44</f>
        <v>0</v>
      </c>
      <c r="D171" s="266">
        <f t="shared" si="5"/>
        <v>0</v>
      </c>
      <c r="E171" s="276">
        <f t="shared" si="6"/>
        <v>12.198700544086453</v>
      </c>
      <c r="F171" s="266">
        <f t="shared" si="7"/>
        <v>0</v>
      </c>
      <c r="G171" s="271">
        <f t="shared" si="9"/>
        <v>12.198700544086453</v>
      </c>
      <c r="H171" s="277"/>
      <c r="I171" s="277"/>
      <c r="J171" s="277"/>
      <c r="K171" s="277"/>
      <c r="L171" s="277"/>
    </row>
    <row r="172" spans="1:12" x14ac:dyDescent="0.2">
      <c r="A172" s="273" t="s">
        <v>5</v>
      </c>
      <c r="B172" s="274">
        <f t="shared" si="8"/>
        <v>45501</v>
      </c>
      <c r="C172" s="275">
        <f>'13'!$AB$44+'13'!$AC$44+'13'!$AD$44+'13'!$AE$44</f>
        <v>0</v>
      </c>
      <c r="D172" s="266">
        <f t="shared" si="5"/>
        <v>0</v>
      </c>
      <c r="E172" s="276">
        <f t="shared" si="6"/>
        <v>11.916850714465498</v>
      </c>
      <c r="F172" s="266">
        <f t="shared" si="7"/>
        <v>0</v>
      </c>
      <c r="G172" s="271">
        <f t="shared" si="9"/>
        <v>11.916850714465498</v>
      </c>
      <c r="H172" s="277"/>
      <c r="I172" s="277"/>
      <c r="J172" s="277"/>
      <c r="K172" s="277"/>
      <c r="L172" s="277"/>
    </row>
    <row r="173" spans="1:12" x14ac:dyDescent="0.2">
      <c r="A173" s="273" t="s">
        <v>0</v>
      </c>
      <c r="B173" s="274">
        <f t="shared" si="8"/>
        <v>45502</v>
      </c>
      <c r="C173" s="275">
        <f>'14'!$D$44+'14'!$E$44+'14'!$F$44+'14'!$G$44</f>
        <v>0</v>
      </c>
      <c r="D173" s="266">
        <f t="shared" si="5"/>
        <v>0</v>
      </c>
      <c r="E173" s="276">
        <f t="shared" si="6"/>
        <v>11.641512998669313</v>
      </c>
      <c r="F173" s="266">
        <f t="shared" si="7"/>
        <v>0</v>
      </c>
      <c r="G173" s="271">
        <f t="shared" si="9"/>
        <v>11.641512998669313</v>
      </c>
      <c r="H173" s="277"/>
      <c r="I173" s="277"/>
      <c r="J173" s="277"/>
      <c r="K173" s="277"/>
      <c r="L173" s="277"/>
    </row>
    <row r="174" spans="1:12" x14ac:dyDescent="0.2">
      <c r="A174" s="273" t="s">
        <v>1</v>
      </c>
      <c r="B174" s="274">
        <f t="shared" si="8"/>
        <v>45503</v>
      </c>
      <c r="C174" s="275">
        <f>'14'!$H$44+'14'!$I$44+'14'!$J$44+'14'!$K$44</f>
        <v>0</v>
      </c>
      <c r="D174" s="266">
        <f t="shared" si="5"/>
        <v>0</v>
      </c>
      <c r="E174" s="276">
        <f t="shared" si="6"/>
        <v>11.372536934919992</v>
      </c>
      <c r="F174" s="266">
        <f t="shared" si="7"/>
        <v>0</v>
      </c>
      <c r="G174" s="271">
        <f t="shared" si="9"/>
        <v>11.372536934919992</v>
      </c>
      <c r="H174" s="277"/>
      <c r="I174" s="277"/>
      <c r="J174" s="277"/>
      <c r="K174" s="277"/>
      <c r="L174" s="277"/>
    </row>
    <row r="175" spans="1:12" x14ac:dyDescent="0.2">
      <c r="A175" s="273" t="s">
        <v>2</v>
      </c>
      <c r="B175" s="274">
        <f t="shared" si="8"/>
        <v>45504</v>
      </c>
      <c r="C175" s="275">
        <f>'14'!$L$44+'14'!$M$44+'14'!$N$44+'14'!$O$44</f>
        <v>0</v>
      </c>
      <c r="D175" s="266">
        <f t="shared" si="5"/>
        <v>0</v>
      </c>
      <c r="E175" s="276">
        <f t="shared" si="6"/>
        <v>11.10977553784487</v>
      </c>
      <c r="F175" s="266">
        <f t="shared" si="7"/>
        <v>0</v>
      </c>
      <c r="G175" s="271">
        <f t="shared" si="9"/>
        <v>11.10977553784487</v>
      </c>
      <c r="H175" s="277"/>
      <c r="I175" s="277"/>
      <c r="J175" s="277"/>
      <c r="K175" s="277"/>
      <c r="L175" s="277"/>
    </row>
    <row r="176" spans="1:12" x14ac:dyDescent="0.2">
      <c r="A176" s="273" t="s">
        <v>55</v>
      </c>
      <c r="B176" s="274">
        <f t="shared" si="8"/>
        <v>45505</v>
      </c>
      <c r="C176" s="275">
        <f>'14'!$P$44+'14'!$Q$44+'14'!$R$44+'14'!$S$44</f>
        <v>0</v>
      </c>
      <c r="D176" s="266">
        <f t="shared" si="5"/>
        <v>0</v>
      </c>
      <c r="E176" s="276">
        <f t="shared" si="6"/>
        <v>10.853085218154503</v>
      </c>
      <c r="F176" s="266">
        <f t="shared" si="7"/>
        <v>0</v>
      </c>
      <c r="G176" s="271">
        <f t="shared" si="9"/>
        <v>10.853085218154503</v>
      </c>
      <c r="H176" s="277"/>
      <c r="I176" s="277"/>
      <c r="J176" s="277"/>
      <c r="K176" s="277"/>
      <c r="L176" s="277"/>
    </row>
    <row r="177" spans="1:12" x14ac:dyDescent="0.2">
      <c r="A177" s="273" t="s">
        <v>3</v>
      </c>
      <c r="B177" s="274">
        <f t="shared" si="8"/>
        <v>45506</v>
      </c>
      <c r="C177" s="275">
        <f>'14'!$T$44+'14'!$U$44+'14'!$V$44+'14'!$W$44</f>
        <v>0</v>
      </c>
      <c r="D177" s="266">
        <f t="shared" si="5"/>
        <v>0</v>
      </c>
      <c r="E177" s="276">
        <f t="shared" si="6"/>
        <v>10.602325704176481</v>
      </c>
      <c r="F177" s="266">
        <f t="shared" si="7"/>
        <v>0</v>
      </c>
      <c r="G177" s="271">
        <f t="shared" si="9"/>
        <v>10.602325704176481</v>
      </c>
      <c r="H177" s="277"/>
      <c r="I177" s="277"/>
      <c r="J177" s="277"/>
      <c r="K177" s="277"/>
      <c r="L177" s="277"/>
    </row>
    <row r="178" spans="1:12" x14ac:dyDescent="0.2">
      <c r="A178" s="273" t="s">
        <v>4</v>
      </c>
      <c r="B178" s="274">
        <f t="shared" si="8"/>
        <v>45507</v>
      </c>
      <c r="C178" s="275">
        <f>'14'!$X$44+'14'!$Y$44+'14'!$Z$44+'14'!$AA$44</f>
        <v>0</v>
      </c>
      <c r="D178" s="266">
        <f t="shared" si="5"/>
        <v>0</v>
      </c>
      <c r="E178" s="276">
        <f t="shared" si="6"/>
        <v>10.357359965202209</v>
      </c>
      <c r="F178" s="266">
        <f t="shared" si="7"/>
        <v>0</v>
      </c>
      <c r="G178" s="271">
        <f t="shared" si="9"/>
        <v>10.357359965202209</v>
      </c>
      <c r="H178" s="277"/>
      <c r="I178" s="277"/>
      <c r="J178" s="277"/>
      <c r="K178" s="277"/>
      <c r="L178" s="277"/>
    </row>
    <row r="179" spans="1:12" x14ac:dyDescent="0.2">
      <c r="A179" s="273" t="s">
        <v>5</v>
      </c>
      <c r="B179" s="274">
        <f t="shared" si="8"/>
        <v>45508</v>
      </c>
      <c r="C179" s="275">
        <f>'14'!$AB$44+'14'!$AC$44+'14'!$AD$44+'14'!$AE$44</f>
        <v>0</v>
      </c>
      <c r="D179" s="266">
        <f t="shared" si="5"/>
        <v>0</v>
      </c>
      <c r="E179" s="276">
        <f t="shared" si="6"/>
        <v>10.11805413660473</v>
      </c>
      <c r="F179" s="266">
        <f t="shared" si="7"/>
        <v>0</v>
      </c>
      <c r="G179" s="271">
        <f t="shared" si="9"/>
        <v>10.11805413660473</v>
      </c>
      <c r="H179" s="277"/>
      <c r="I179" s="277"/>
      <c r="J179" s="277"/>
      <c r="K179" s="277"/>
      <c r="L179" s="277"/>
    </row>
    <row r="180" spans="1:12" x14ac:dyDescent="0.2">
      <c r="A180" s="273" t="s">
        <v>0</v>
      </c>
      <c r="B180" s="274">
        <f t="shared" si="8"/>
        <v>45509</v>
      </c>
      <c r="C180" s="275">
        <f>'15'!$D$44+'15'!$E$44+'15'!$F$44+'15'!$G$44</f>
        <v>0</v>
      </c>
      <c r="D180" s="266">
        <f t="shared" si="5"/>
        <v>0</v>
      </c>
      <c r="E180" s="276">
        <f t="shared" si="6"/>
        <v>9.8842774466867152</v>
      </c>
      <c r="F180" s="266">
        <f t="shared" si="7"/>
        <v>0</v>
      </c>
      <c r="G180" s="271">
        <f t="shared" si="9"/>
        <v>9.8842774466867152</v>
      </c>
      <c r="H180" s="277"/>
      <c r="I180" s="277"/>
      <c r="J180" s="277"/>
      <c r="K180" s="277"/>
      <c r="L180" s="277"/>
    </row>
    <row r="181" spans="1:12" x14ac:dyDescent="0.2">
      <c r="A181" s="273" t="s">
        <v>1</v>
      </c>
      <c r="B181" s="274">
        <f t="shared" si="8"/>
        <v>45510</v>
      </c>
      <c r="C181" s="275">
        <f>'15'!$H$44+'15'!$I$44+'15'!$J$44+'15'!$K$44</f>
        <v>0</v>
      </c>
      <c r="D181" s="266">
        <f t="shared" si="5"/>
        <v>0</v>
      </c>
      <c r="E181" s="276">
        <f t="shared" si="6"/>
        <v>9.6559021452186098</v>
      </c>
      <c r="F181" s="266">
        <f t="shared" si="7"/>
        <v>0</v>
      </c>
      <c r="G181" s="271">
        <f t="shared" si="9"/>
        <v>9.6559021452186098</v>
      </c>
      <c r="H181" s="277"/>
      <c r="I181" s="277"/>
      <c r="J181" s="277"/>
      <c r="K181" s="277"/>
      <c r="L181" s="277"/>
    </row>
    <row r="182" spans="1:12" x14ac:dyDescent="0.2">
      <c r="A182" s="273" t="s">
        <v>2</v>
      </c>
      <c r="B182" s="274">
        <f t="shared" si="8"/>
        <v>45511</v>
      </c>
      <c r="C182" s="275">
        <f>'15'!$L$44+'15'!$M$44+'15'!$N$44+'15'!$O$44</f>
        <v>0</v>
      </c>
      <c r="D182" s="266">
        <f t="shared" si="5"/>
        <v>0</v>
      </c>
      <c r="E182" s="276">
        <f t="shared" si="6"/>
        <v>9.4328034336279085</v>
      </c>
      <c r="F182" s="266">
        <f t="shared" si="7"/>
        <v>0</v>
      </c>
      <c r="G182" s="271">
        <f t="shared" si="9"/>
        <v>9.4328034336279085</v>
      </c>
      <c r="H182" s="277"/>
      <c r="I182" s="277"/>
      <c r="J182" s="277"/>
      <c r="K182" s="277"/>
      <c r="L182" s="277"/>
    </row>
    <row r="183" spans="1:12" x14ac:dyDescent="0.2">
      <c r="A183" s="273" t="s">
        <v>55</v>
      </c>
      <c r="B183" s="274">
        <f t="shared" si="8"/>
        <v>45512</v>
      </c>
      <c r="C183" s="275">
        <f>'15'!$P$44+'15'!$Q$44+'15'!$R$44+'15'!$S$44</f>
        <v>0</v>
      </c>
      <c r="D183" s="266">
        <f t="shared" si="5"/>
        <v>0</v>
      </c>
      <c r="E183" s="276">
        <f t="shared" si="6"/>
        <v>9.2148593968013959</v>
      </c>
      <c r="F183" s="266">
        <f t="shared" si="7"/>
        <v>0</v>
      </c>
      <c r="G183" s="271">
        <f t="shared" si="9"/>
        <v>9.2148593968013959</v>
      </c>
      <c r="H183" s="277"/>
      <c r="I183" s="277"/>
      <c r="J183" s="277"/>
      <c r="K183" s="277"/>
      <c r="L183" s="277"/>
    </row>
    <row r="184" spans="1:12" x14ac:dyDescent="0.2">
      <c r="A184" s="273" t="s">
        <v>3</v>
      </c>
      <c r="B184" s="274">
        <f t="shared" si="8"/>
        <v>45513</v>
      </c>
      <c r="C184" s="275">
        <f>'15'!$T$44+'15'!$U$44+'15'!$V$44+'15'!$W$44</f>
        <v>0</v>
      </c>
      <c r="D184" s="266">
        <f t="shared" si="5"/>
        <v>0</v>
      </c>
      <c r="E184" s="276">
        <f t="shared" si="6"/>
        <v>9.0019509364630892</v>
      </c>
      <c r="F184" s="266">
        <f t="shared" si="7"/>
        <v>0</v>
      </c>
      <c r="G184" s="271">
        <f t="shared" si="9"/>
        <v>9.0019509364630892</v>
      </c>
      <c r="H184" s="277"/>
      <c r="I184" s="277"/>
      <c r="J184" s="277"/>
      <c r="K184" s="277"/>
      <c r="L184" s="277"/>
    </row>
    <row r="185" spans="1:12" x14ac:dyDescent="0.2">
      <c r="A185" s="273" t="s">
        <v>4</v>
      </c>
      <c r="B185" s="274">
        <f t="shared" si="8"/>
        <v>45514</v>
      </c>
      <c r="C185" s="275">
        <f>'15'!$X$44+'15'!$Y$44+'15'!$Z$44+'15'!$AA$44</f>
        <v>0</v>
      </c>
      <c r="D185" s="266">
        <f t="shared" si="5"/>
        <v>0</v>
      </c>
      <c r="E185" s="276">
        <f t="shared" si="6"/>
        <v>8.7939617060914763</v>
      </c>
      <c r="F185" s="266">
        <f t="shared" si="7"/>
        <v>0</v>
      </c>
      <c r="G185" s="271">
        <f t="shared" si="9"/>
        <v>8.7939617060914763</v>
      </c>
      <c r="H185" s="277"/>
      <c r="I185" s="277"/>
      <c r="J185" s="277"/>
      <c r="K185" s="277"/>
      <c r="L185" s="277"/>
    </row>
    <row r="186" spans="1:12" x14ac:dyDescent="0.2">
      <c r="A186" s="273" t="s">
        <v>5</v>
      </c>
      <c r="B186" s="274">
        <f t="shared" si="8"/>
        <v>45515</v>
      </c>
      <c r="C186" s="275">
        <f>'15'!$AB$44+'15'!$AC$44+'15'!$AD$44+'15'!$AE$44</f>
        <v>0</v>
      </c>
      <c r="D186" s="266">
        <f t="shared" si="5"/>
        <v>0</v>
      </c>
      <c r="E186" s="276">
        <f t="shared" si="6"/>
        <v>8.5907780473404944</v>
      </c>
      <c r="F186" s="266">
        <f t="shared" si="7"/>
        <v>0</v>
      </c>
      <c r="G186" s="271">
        <f t="shared" si="9"/>
        <v>8.5907780473404944</v>
      </c>
      <c r="H186" s="277"/>
      <c r="I186" s="277"/>
      <c r="J186" s="277"/>
      <c r="K186" s="277"/>
      <c r="L186" s="277"/>
    </row>
    <row r="187" spans="1:12" x14ac:dyDescent="0.2">
      <c r="A187" s="273" t="s">
        <v>0</v>
      </c>
      <c r="B187" s="274">
        <f t="shared" si="8"/>
        <v>45516</v>
      </c>
      <c r="C187" s="275">
        <f>'16'!$D$44+'16'!$E$44+'16'!$F$44+'16'!$G$44</f>
        <v>0</v>
      </c>
      <c r="D187" s="266">
        <f t="shared" si="5"/>
        <v>0</v>
      </c>
      <c r="E187" s="276">
        <f t="shared" si="6"/>
        <v>8.3922889279294832</v>
      </c>
      <c r="F187" s="266">
        <f t="shared" si="7"/>
        <v>0</v>
      </c>
      <c r="G187" s="271">
        <f t="shared" si="9"/>
        <v>8.3922889279294832</v>
      </c>
      <c r="H187" s="277"/>
      <c r="I187" s="277"/>
      <c r="J187" s="277"/>
      <c r="K187" s="277"/>
      <c r="L187" s="277"/>
    </row>
    <row r="188" spans="1:12" x14ac:dyDescent="0.2">
      <c r="A188" s="273" t="s">
        <v>1</v>
      </c>
      <c r="B188" s="274">
        <f t="shared" si="8"/>
        <v>45517</v>
      </c>
      <c r="C188" s="275">
        <f>'16'!$H$44+'16'!$I$44+'16'!$J$44+'16'!$K$44</f>
        <v>0</v>
      </c>
      <c r="D188" s="266">
        <f t="shared" si="5"/>
        <v>0</v>
      </c>
      <c r="E188" s="276">
        <f t="shared" si="6"/>
        <v>8.1983858809681909</v>
      </c>
      <c r="F188" s="266">
        <f t="shared" si="7"/>
        <v>0</v>
      </c>
      <c r="G188" s="271">
        <f t="shared" si="9"/>
        <v>8.1983858809681909</v>
      </c>
      <c r="H188" s="277"/>
      <c r="I188" s="277"/>
      <c r="J188" s="277"/>
      <c r="K188" s="277"/>
      <c r="L188" s="277"/>
    </row>
    <row r="189" spans="1:12" x14ac:dyDescent="0.2">
      <c r="A189" s="273" t="s">
        <v>2</v>
      </c>
      <c r="B189" s="274">
        <f t="shared" si="8"/>
        <v>45518</v>
      </c>
      <c r="C189" s="275">
        <f>'16'!$L$44+'16'!$M$44+'16'!$N$44+'16'!$O$44</f>
        <v>0</v>
      </c>
      <c r="D189" s="266">
        <f t="shared" si="5"/>
        <v>0</v>
      </c>
      <c r="E189" s="276">
        <f t="shared" si="6"/>
        <v>8.0089629456836722</v>
      </c>
      <c r="F189" s="266">
        <f t="shared" si="7"/>
        <v>0</v>
      </c>
      <c r="G189" s="271">
        <f t="shared" si="9"/>
        <v>8.0089629456836722</v>
      </c>
      <c r="H189" s="277"/>
      <c r="I189" s="277"/>
      <c r="J189" s="277"/>
      <c r="K189" s="277"/>
      <c r="L189" s="277"/>
    </row>
    <row r="190" spans="1:12" x14ac:dyDescent="0.2">
      <c r="A190" s="273" t="s">
        <v>55</v>
      </c>
      <c r="B190" s="274">
        <f t="shared" si="8"/>
        <v>45519</v>
      </c>
      <c r="C190" s="275">
        <f>'16'!$P$44+'16'!$Q$44+'16'!$R$44+'16'!$S$44</f>
        <v>0</v>
      </c>
      <c r="D190" s="266">
        <f t="shared" si="5"/>
        <v>0</v>
      </c>
      <c r="E190" s="276">
        <f t="shared" si="6"/>
        <v>7.8239166095166812</v>
      </c>
      <c r="F190" s="266">
        <f t="shared" si="7"/>
        <v>0</v>
      </c>
      <c r="G190" s="271">
        <f t="shared" si="9"/>
        <v>7.8239166095166812</v>
      </c>
      <c r="H190" s="277"/>
      <c r="I190" s="277"/>
      <c r="J190" s="277"/>
      <c r="K190" s="277"/>
      <c r="L190" s="277"/>
    </row>
    <row r="191" spans="1:12" x14ac:dyDescent="0.2">
      <c r="A191" s="273" t="s">
        <v>3</v>
      </c>
      <c r="B191" s="274">
        <f t="shared" si="8"/>
        <v>45520</v>
      </c>
      <c r="C191" s="275">
        <f>'16'!$T$44+'16'!$U$44+'16'!$V$44+'16'!$W$44</f>
        <v>0</v>
      </c>
      <c r="D191" s="266">
        <f t="shared" si="5"/>
        <v>0</v>
      </c>
      <c r="E191" s="276">
        <f t="shared" si="6"/>
        <v>7.6431457515559273</v>
      </c>
      <c r="F191" s="266">
        <f t="shared" si="7"/>
        <v>0</v>
      </c>
      <c r="G191" s="271">
        <f t="shared" si="9"/>
        <v>7.6431457515559273</v>
      </c>
      <c r="H191" s="277"/>
      <c r="I191" s="277"/>
      <c r="J191" s="277"/>
      <c r="K191" s="277"/>
      <c r="L191" s="277"/>
    </row>
    <row r="192" spans="1:12" x14ac:dyDescent="0.2">
      <c r="A192" s="273" t="s">
        <v>4</v>
      </c>
      <c r="B192" s="274">
        <f t="shared" si="8"/>
        <v>45521</v>
      </c>
      <c r="C192" s="275">
        <f>'16'!$X$44+'16'!$Y$44+'16'!$Z$44+'16'!$AA$44</f>
        <v>0</v>
      </c>
      <c r="D192" s="266">
        <f t="shared" si="5"/>
        <v>0</v>
      </c>
      <c r="E192" s="276">
        <f t="shared" si="6"/>
        <v>7.4665515872792696</v>
      </c>
      <c r="F192" s="266">
        <f t="shared" si="7"/>
        <v>0</v>
      </c>
      <c r="G192" s="271">
        <f t="shared" si="9"/>
        <v>7.4665515872792696</v>
      </c>
      <c r="H192" s="277"/>
      <c r="I192" s="277"/>
      <c r="J192" s="277"/>
      <c r="K192" s="277"/>
      <c r="L192" s="277"/>
    </row>
    <row r="193" spans="1:12" x14ac:dyDescent="0.2">
      <c r="A193" s="273" t="s">
        <v>5</v>
      </c>
      <c r="B193" s="274">
        <f t="shared" si="8"/>
        <v>45522</v>
      </c>
      <c r="C193" s="275">
        <f>'16'!$AB$44+'16'!$AC$44+'16'!$AD$44+'16'!$AE$44</f>
        <v>0</v>
      </c>
      <c r="D193" s="266">
        <f t="shared" si="5"/>
        <v>0</v>
      </c>
      <c r="E193" s="276">
        <f t="shared" si="6"/>
        <v>7.2940376145716685</v>
      </c>
      <c r="F193" s="266">
        <f t="shared" si="7"/>
        <v>0</v>
      </c>
      <c r="G193" s="271">
        <f t="shared" si="9"/>
        <v>7.2940376145716685</v>
      </c>
      <c r="H193" s="277"/>
      <c r="I193" s="277"/>
      <c r="J193" s="277"/>
      <c r="K193" s="277"/>
      <c r="L193" s="277"/>
    </row>
    <row r="194" spans="1:12" x14ac:dyDescent="0.2">
      <c r="A194" s="273" t="s">
        <v>0</v>
      </c>
      <c r="B194" s="274">
        <f t="shared" si="8"/>
        <v>45523</v>
      </c>
      <c r="C194" s="275">
        <f>'17'!$D$44+'17'!$E$44+'17'!$F$44+'17'!$G$44</f>
        <v>0</v>
      </c>
      <c r="D194" s="266">
        <f t="shared" si="5"/>
        <v>0</v>
      </c>
      <c r="E194" s="276">
        <f t="shared" si="6"/>
        <v>7.1255095609903831</v>
      </c>
      <c r="F194" s="266">
        <f t="shared" si="7"/>
        <v>0</v>
      </c>
      <c r="G194" s="271">
        <f t="shared" si="9"/>
        <v>7.1255095609903831</v>
      </c>
      <c r="H194" s="277"/>
      <c r="I194" s="277"/>
      <c r="J194" s="277"/>
      <c r="K194" s="277"/>
      <c r="L194" s="277"/>
    </row>
    <row r="195" spans="1:12" x14ac:dyDescent="0.2">
      <c r="A195" s="273" t="s">
        <v>1</v>
      </c>
      <c r="B195" s="274">
        <f t="shared" si="8"/>
        <v>45524</v>
      </c>
      <c r="C195" s="275">
        <f>'17'!$H$44+'17'!$I$44+'17'!$J$44+'17'!$K$44</f>
        <v>0</v>
      </c>
      <c r="D195" s="266">
        <f t="shared" si="5"/>
        <v>0</v>
      </c>
      <c r="E195" s="276">
        <f t="shared" si="6"/>
        <v>6.9608753322486026</v>
      </c>
      <c r="F195" s="266">
        <f t="shared" si="7"/>
        <v>0</v>
      </c>
      <c r="G195" s="271">
        <f t="shared" si="9"/>
        <v>6.9608753322486026</v>
      </c>
      <c r="H195" s="277"/>
      <c r="I195" s="277"/>
      <c r="J195" s="277"/>
      <c r="K195" s="277"/>
      <c r="L195" s="277"/>
    </row>
    <row r="196" spans="1:12" x14ac:dyDescent="0.2">
      <c r="A196" s="273" t="s">
        <v>2</v>
      </c>
      <c r="B196" s="274">
        <f t="shared" si="8"/>
        <v>45525</v>
      </c>
      <c r="C196" s="275">
        <f>'17'!$L$44+'17'!$M$44+'17'!$N$44+'17'!$O$44</f>
        <v>0</v>
      </c>
      <c r="D196" s="266">
        <f t="shared" si="5"/>
        <v>0</v>
      </c>
      <c r="E196" s="276">
        <f t="shared" si="6"/>
        <v>6.8000449618893555</v>
      </c>
      <c r="F196" s="266">
        <f t="shared" si="7"/>
        <v>0</v>
      </c>
      <c r="G196" s="271">
        <f t="shared" si="9"/>
        <v>6.8000449618893555</v>
      </c>
      <c r="H196" s="277"/>
      <c r="I196" s="277"/>
      <c r="J196" s="277"/>
      <c r="K196" s="277"/>
      <c r="L196" s="277"/>
    </row>
    <row r="197" spans="1:12" x14ac:dyDescent="0.2">
      <c r="A197" s="273" t="s">
        <v>55</v>
      </c>
      <c r="B197" s="274">
        <f t="shared" si="8"/>
        <v>45526</v>
      </c>
      <c r="C197" s="275">
        <f>'17'!$P$44+'17'!$Q$44+'17'!$R$44+'17'!$S$44</f>
        <v>0</v>
      </c>
      <c r="D197" s="266">
        <f t="shared" si="5"/>
        <v>0</v>
      </c>
      <c r="E197" s="276">
        <f t="shared" si="6"/>
        <v>6.6429305621222063</v>
      </c>
      <c r="F197" s="266">
        <f t="shared" si="7"/>
        <v>0</v>
      </c>
      <c r="G197" s="271">
        <f t="shared" si="9"/>
        <v>6.6429305621222063</v>
      </c>
      <c r="H197" s="277"/>
      <c r="I197" s="277"/>
      <c r="J197" s="277"/>
      <c r="K197" s="277"/>
      <c r="L197" s="277"/>
    </row>
    <row r="198" spans="1:12" x14ac:dyDescent="0.2">
      <c r="A198" s="273" t="s">
        <v>3</v>
      </c>
      <c r="B198" s="274">
        <f t="shared" si="8"/>
        <v>45527</v>
      </c>
      <c r="C198" s="275">
        <f>'17'!$T$44+'17'!$U$44+'17'!$V$44+'17'!$W$44</f>
        <v>0</v>
      </c>
      <c r="D198" s="266">
        <f t="shared" si="5"/>
        <v>0</v>
      </c>
      <c r="E198" s="276">
        <f t="shared" si="6"/>
        <v>6.4894462757958564</v>
      </c>
      <c r="F198" s="266">
        <f t="shared" si="7"/>
        <v>0</v>
      </c>
      <c r="G198" s="271">
        <f t="shared" si="9"/>
        <v>6.4894462757958564</v>
      </c>
      <c r="H198" s="277"/>
      <c r="I198" s="277"/>
      <c r="J198" s="277"/>
      <c r="K198" s="277"/>
      <c r="L198" s="277"/>
    </row>
    <row r="199" spans="1:12" x14ac:dyDescent="0.2">
      <c r="A199" s="273" t="s">
        <v>4</v>
      </c>
      <c r="B199" s="274">
        <f t="shared" si="8"/>
        <v>45528</v>
      </c>
      <c r="C199" s="275">
        <f>'17'!$X$44+'17'!$Y$44+'17'!$Z$44+'17'!$AA$44</f>
        <v>0</v>
      </c>
      <c r="D199" s="266">
        <f t="shared" si="5"/>
        <v>0</v>
      </c>
      <c r="E199" s="276">
        <f t="shared" si="6"/>
        <v>6.3395082294804181</v>
      </c>
      <c r="F199" s="266">
        <f t="shared" si="7"/>
        <v>0</v>
      </c>
      <c r="G199" s="271">
        <f t="shared" si="9"/>
        <v>6.3395082294804181</v>
      </c>
      <c r="H199" s="277"/>
      <c r="I199" s="277"/>
      <c r="J199" s="277"/>
      <c r="K199" s="277"/>
      <c r="L199" s="277"/>
    </row>
    <row r="200" spans="1:12" x14ac:dyDescent="0.2">
      <c r="A200" s="273" t="s">
        <v>5</v>
      </c>
      <c r="B200" s="274">
        <f t="shared" si="8"/>
        <v>45529</v>
      </c>
      <c r="C200" s="275">
        <f>'17'!$AB$44+'17'!$AC$44+'17'!$AD$44+'17'!$AE$44</f>
        <v>0</v>
      </c>
      <c r="D200" s="266">
        <f t="shared" si="5"/>
        <v>0</v>
      </c>
      <c r="E200" s="276">
        <f t="shared" si="6"/>
        <v>6.1930344876337209</v>
      </c>
      <c r="F200" s="266">
        <f t="shared" si="7"/>
        <v>0</v>
      </c>
      <c r="G200" s="271">
        <f t="shared" si="9"/>
        <v>6.1930344876337209</v>
      </c>
      <c r="H200" s="277"/>
      <c r="I200" s="277"/>
      <c r="J200" s="277"/>
      <c r="K200" s="277"/>
      <c r="L200" s="277"/>
    </row>
    <row r="201" spans="1:12" x14ac:dyDescent="0.2">
      <c r="A201" s="273" t="s">
        <v>0</v>
      </c>
      <c r="B201" s="274">
        <f t="shared" si="8"/>
        <v>45530</v>
      </c>
      <c r="C201" s="275">
        <f>'18'!$D$44+'18'!$E$44+'18'!$F$44+'18'!$G$44</f>
        <v>0</v>
      </c>
      <c r="D201" s="266">
        <f t="shared" si="5"/>
        <v>0</v>
      </c>
      <c r="E201" s="276">
        <f t="shared" si="6"/>
        <v>6.0499450078265937</v>
      </c>
      <c r="F201" s="266">
        <f t="shared" si="7"/>
        <v>0</v>
      </c>
      <c r="G201" s="271">
        <f t="shared" si="9"/>
        <v>6.0499450078265937</v>
      </c>
      <c r="H201" s="277"/>
      <c r="I201" s="277"/>
      <c r="J201" s="277"/>
      <c r="K201" s="277"/>
      <c r="L201" s="277"/>
    </row>
    <row r="202" spans="1:12" x14ac:dyDescent="0.2">
      <c r="A202" s="273" t="s">
        <v>1</v>
      </c>
      <c r="B202" s="274">
        <f t="shared" si="8"/>
        <v>45531</v>
      </c>
      <c r="C202" s="275">
        <f>'18'!$H$44+'18'!$I$44+'18'!$J$44+'18'!$K$44</f>
        <v>0</v>
      </c>
      <c r="D202" s="266">
        <f t="shared" si="5"/>
        <v>0</v>
      </c>
      <c r="E202" s="276">
        <f t="shared" si="6"/>
        <v>5.9101615970026691</v>
      </c>
      <c r="F202" s="266">
        <f t="shared" si="7"/>
        <v>0</v>
      </c>
      <c r="G202" s="271">
        <f t="shared" si="9"/>
        <v>5.9101615970026691</v>
      </c>
      <c r="H202" s="277"/>
      <c r="I202" s="277"/>
      <c r="J202" s="277"/>
      <c r="K202" s="277"/>
      <c r="L202" s="277"/>
    </row>
    <row r="203" spans="1:12" x14ac:dyDescent="0.2">
      <c r="A203" s="273" t="s">
        <v>2</v>
      </c>
      <c r="B203" s="274">
        <f t="shared" si="8"/>
        <v>45532</v>
      </c>
      <c r="C203" s="275">
        <f>'18'!$L$44+'18'!$M$44+'18'!$N$44+'18'!$O$44</f>
        <v>0</v>
      </c>
      <c r="D203" s="266">
        <f t="shared" si="5"/>
        <v>0</v>
      </c>
      <c r="E203" s="276">
        <f t="shared" si="6"/>
        <v>5.7736078687488002</v>
      </c>
      <c r="F203" s="266">
        <f t="shared" si="7"/>
        <v>0</v>
      </c>
      <c r="G203" s="271">
        <f t="shared" si="9"/>
        <v>5.7736078687488002</v>
      </c>
      <c r="H203" s="277"/>
      <c r="I203" s="277"/>
      <c r="J203" s="277"/>
      <c r="K203" s="277"/>
      <c r="L203" s="277"/>
    </row>
    <row r="204" spans="1:12" x14ac:dyDescent="0.2">
      <c r="A204" s="273" t="s">
        <v>55</v>
      </c>
      <c r="B204" s="274">
        <f t="shared" si="8"/>
        <v>45533</v>
      </c>
      <c r="C204" s="275">
        <f>'18'!$P$44+'18'!$Q$44+'18'!$R$44+'18'!$S$44</f>
        <v>0</v>
      </c>
      <c r="D204" s="266">
        <f t="shared" si="5"/>
        <v>0</v>
      </c>
      <c r="E204" s="276">
        <f t="shared" si="6"/>
        <v>5.640209201552735</v>
      </c>
      <c r="F204" s="266">
        <f t="shared" si="7"/>
        <v>0</v>
      </c>
      <c r="G204" s="271">
        <f t="shared" si="9"/>
        <v>5.640209201552735</v>
      </c>
      <c r="H204" s="277"/>
      <c r="I204" s="277"/>
      <c r="J204" s="277"/>
      <c r="K204" s="277"/>
      <c r="L204" s="277"/>
    </row>
    <row r="205" spans="1:12" x14ac:dyDescent="0.2">
      <c r="A205" s="273" t="s">
        <v>3</v>
      </c>
      <c r="B205" s="274">
        <f t="shared" si="8"/>
        <v>45534</v>
      </c>
      <c r="C205" s="275">
        <f>'18'!$T$44+'18'!$U$44+'18'!$V$44+'18'!$W$44</f>
        <v>0</v>
      </c>
      <c r="D205" s="266">
        <f t="shared" si="5"/>
        <v>0</v>
      </c>
      <c r="E205" s="276">
        <f t="shared" si="6"/>
        <v>5.5098926980252498</v>
      </c>
      <c r="F205" s="266">
        <f t="shared" si="7"/>
        <v>0</v>
      </c>
      <c r="G205" s="271">
        <f t="shared" si="9"/>
        <v>5.5098926980252498</v>
      </c>
      <c r="H205" s="277"/>
      <c r="I205" s="277"/>
      <c r="J205" s="277"/>
      <c r="K205" s="277"/>
      <c r="L205" s="277"/>
    </row>
    <row r="206" spans="1:12" x14ac:dyDescent="0.2">
      <c r="A206" s="273" t="s">
        <v>4</v>
      </c>
      <c r="B206" s="274">
        <f t="shared" si="8"/>
        <v>45535</v>
      </c>
      <c r="C206" s="275">
        <f>'18'!$X$44+'18'!$Y$44+'18'!$Z$44+'18'!$AA$44</f>
        <v>0</v>
      </c>
      <c r="D206" s="266">
        <f t="shared" si="5"/>
        <v>0</v>
      </c>
      <c r="E206" s="276">
        <f t="shared" si="6"/>
        <v>5.3825871450644485</v>
      </c>
      <c r="F206" s="266">
        <f t="shared" si="7"/>
        <v>0</v>
      </c>
      <c r="G206" s="271">
        <f t="shared" si="9"/>
        <v>5.3825871450644485</v>
      </c>
      <c r="H206" s="277"/>
      <c r="I206" s="277"/>
      <c r="J206" s="277"/>
      <c r="K206" s="277"/>
      <c r="L206" s="277"/>
    </row>
    <row r="207" spans="1:12" x14ac:dyDescent="0.2">
      <c r="A207" s="273" t="s">
        <v>5</v>
      </c>
      <c r="B207" s="274">
        <f t="shared" si="8"/>
        <v>45536</v>
      </c>
      <c r="C207" s="275">
        <f>'18'!$AB$44+'18'!$AC$44+'18'!$AD$44+'18'!$AE$44</f>
        <v>0</v>
      </c>
      <c r="D207" s="266">
        <f t="shared" si="5"/>
        <v>0</v>
      </c>
      <c r="E207" s="276">
        <f t="shared" si="6"/>
        <v>5.2582229749404608</v>
      </c>
      <c r="F207" s="266">
        <f t="shared" si="7"/>
        <v>0</v>
      </c>
      <c r="G207" s="271">
        <f t="shared" si="9"/>
        <v>5.2582229749404608</v>
      </c>
      <c r="H207" s="277"/>
      <c r="I207" s="277"/>
      <c r="J207" s="277"/>
      <c r="K207" s="277"/>
      <c r="L207" s="277"/>
    </row>
    <row r="208" spans="1:12" x14ac:dyDescent="0.2">
      <c r="A208" s="273" t="s">
        <v>0</v>
      </c>
      <c r="B208" s="274">
        <f t="shared" si="8"/>
        <v>45537</v>
      </c>
      <c r="C208" s="275">
        <f>'19'!$D$44+'19'!$E$44+'19'!$F$44+'19'!$G$44</f>
        <v>0</v>
      </c>
      <c r="D208" s="266">
        <f t="shared" si="5"/>
        <v>0</v>
      </c>
      <c r="E208" s="276">
        <f t="shared" si="6"/>
        <v>5.1367322272792766</v>
      </c>
      <c r="F208" s="266">
        <f t="shared" si="7"/>
        <v>0</v>
      </c>
      <c r="G208" s="271">
        <f t="shared" si="9"/>
        <v>5.1367322272792766</v>
      </c>
      <c r="H208" s="277"/>
      <c r="I208" s="277"/>
      <c r="J208" s="277"/>
      <c r="K208" s="277"/>
      <c r="L208" s="277"/>
    </row>
    <row r="209" spans="1:12" x14ac:dyDescent="0.2">
      <c r="A209" s="273" t="s">
        <v>1</v>
      </c>
      <c r="B209" s="274">
        <f t="shared" si="8"/>
        <v>45538</v>
      </c>
      <c r="C209" s="275">
        <f>'19'!$H$44+'19'!$I$44+'19'!$J$44+'19'!$K$44</f>
        <v>0</v>
      </c>
      <c r="D209" s="266">
        <f t="shared" si="5"/>
        <v>0</v>
      </c>
      <c r="E209" s="276">
        <f t="shared" si="6"/>
        <v>5.0180485119249418</v>
      </c>
      <c r="F209" s="266">
        <f t="shared" si="7"/>
        <v>0</v>
      </c>
      <c r="G209" s="271">
        <f t="shared" si="9"/>
        <v>5.0180485119249418</v>
      </c>
      <c r="H209" s="277"/>
      <c r="I209" s="277"/>
      <c r="J209" s="277"/>
      <c r="K209" s="277"/>
      <c r="L209" s="277"/>
    </row>
    <row r="210" spans="1:12" x14ac:dyDescent="0.2">
      <c r="A210" s="273" t="s">
        <v>2</v>
      </c>
      <c r="B210" s="274">
        <f t="shared" si="8"/>
        <v>45539</v>
      </c>
      <c r="C210" s="275">
        <f>'19'!$L$44+'19'!$M$44+'19'!$N$44+'19'!$O$44</f>
        <v>0</v>
      </c>
      <c r="D210" s="266">
        <f t="shared" si="5"/>
        <v>0</v>
      </c>
      <c r="E210" s="276">
        <f t="shared" si="6"/>
        <v>4.9021069726598148</v>
      </c>
      <c r="F210" s="266">
        <f t="shared" si="7"/>
        <v>0</v>
      </c>
      <c r="G210" s="271">
        <f t="shared" si="9"/>
        <v>4.9021069726598148</v>
      </c>
      <c r="H210" s="277"/>
      <c r="I210" s="277"/>
      <c r="J210" s="277"/>
      <c r="K210" s="277"/>
      <c r="L210" s="277"/>
    </row>
    <row r="211" spans="1:12" x14ac:dyDescent="0.2">
      <c r="A211" s="273" t="s">
        <v>55</v>
      </c>
      <c r="B211" s="274">
        <f t="shared" si="8"/>
        <v>45540</v>
      </c>
      <c r="C211" s="275">
        <f>'19'!$P$44+'19'!$Q$44+'19'!$R$44+'19'!$S$44</f>
        <v>0</v>
      </c>
      <c r="D211" s="266">
        <f t="shared" ref="D211:D274" si="10">D210*(1-$D$78)+C211*$D$78</f>
        <v>0</v>
      </c>
      <c r="E211" s="276">
        <f t="shared" ref="E211:E274" si="11">E210*(1-$E$78)+C211*$E$78</f>
        <v>4.7888442517630683</v>
      </c>
      <c r="F211" s="266">
        <f t="shared" ref="F211:F274" si="12">C211/5</f>
        <v>0</v>
      </c>
      <c r="G211" s="271">
        <f t="shared" si="9"/>
        <v>4.7888442517630683</v>
      </c>
      <c r="H211" s="277"/>
      <c r="I211" s="277"/>
      <c r="J211" s="277"/>
      <c r="K211" s="277"/>
      <c r="L211" s="277"/>
    </row>
    <row r="212" spans="1:12" x14ac:dyDescent="0.2">
      <c r="A212" s="273" t="s">
        <v>3</v>
      </c>
      <c r="B212" s="274">
        <f t="shared" ref="B212:B275" si="13">B211+1</f>
        <v>45541</v>
      </c>
      <c r="C212" s="275">
        <f>'19'!$T$44+'19'!$U$44+'19'!$V$44+'19'!$W$44</f>
        <v>0</v>
      </c>
      <c r="D212" s="266">
        <f t="shared" si="10"/>
        <v>0</v>
      </c>
      <c r="E212" s="276">
        <f t="shared" si="11"/>
        <v>4.6781984553880589</v>
      </c>
      <c r="F212" s="266">
        <f t="shared" si="12"/>
        <v>0</v>
      </c>
      <c r="G212" s="271">
        <f t="shared" ref="G212:G275" si="14">E212-D212</f>
        <v>4.6781984553880589</v>
      </c>
      <c r="H212" s="277"/>
      <c r="I212" s="277"/>
      <c r="J212" s="277"/>
      <c r="K212" s="277"/>
      <c r="L212" s="277"/>
    </row>
    <row r="213" spans="1:12" x14ac:dyDescent="0.2">
      <c r="A213" s="273" t="s">
        <v>4</v>
      </c>
      <c r="B213" s="274">
        <f t="shared" si="13"/>
        <v>45542</v>
      </c>
      <c r="C213" s="275">
        <f>'19'!$X$44+'19'!$Y$44+'19'!$Z$44+'19'!$AA$44</f>
        <v>0</v>
      </c>
      <c r="D213" s="266">
        <f t="shared" si="10"/>
        <v>0</v>
      </c>
      <c r="E213" s="276">
        <f t="shared" si="11"/>
        <v>4.5701091197396542</v>
      </c>
      <c r="F213" s="266">
        <f t="shared" si="12"/>
        <v>0</v>
      </c>
      <c r="G213" s="271">
        <f t="shared" si="14"/>
        <v>4.5701091197396542</v>
      </c>
      <c r="H213" s="277"/>
      <c r="I213" s="277"/>
      <c r="J213" s="277"/>
      <c r="K213" s="277"/>
      <c r="L213" s="277"/>
    </row>
    <row r="214" spans="1:12" x14ac:dyDescent="0.2">
      <c r="A214" s="273" t="s">
        <v>5</v>
      </c>
      <c r="B214" s="274">
        <f t="shared" si="13"/>
        <v>45543</v>
      </c>
      <c r="C214" s="275">
        <f>'19'!$AB$44+'19'!$AC$44+'19'!$AD$44+'19'!$AE$44</f>
        <v>0</v>
      </c>
      <c r="D214" s="266">
        <f t="shared" si="10"/>
        <v>0</v>
      </c>
      <c r="E214" s="276">
        <f t="shared" si="11"/>
        <v>4.4645171780330264</v>
      </c>
      <c r="F214" s="266">
        <f t="shared" si="12"/>
        <v>0</v>
      </c>
      <c r="G214" s="271">
        <f t="shared" si="14"/>
        <v>4.4645171780330264</v>
      </c>
      <c r="H214" s="277"/>
      <c r="I214" s="277"/>
      <c r="J214" s="277"/>
      <c r="K214" s="277"/>
      <c r="L214" s="277"/>
    </row>
    <row r="215" spans="1:12" x14ac:dyDescent="0.2">
      <c r="A215" s="273" t="s">
        <v>0</v>
      </c>
      <c r="B215" s="274">
        <f t="shared" si="13"/>
        <v>45544</v>
      </c>
      <c r="C215" s="275">
        <f>'20'!$D$44+'20'!$E$44+'20'!$F$44+'20'!$G$44</f>
        <v>0</v>
      </c>
      <c r="D215" s="266">
        <f t="shared" si="10"/>
        <v>0</v>
      </c>
      <c r="E215" s="276">
        <f t="shared" si="11"/>
        <v>4.361364928215858</v>
      </c>
      <c r="F215" s="266">
        <f t="shared" si="12"/>
        <v>0</v>
      </c>
      <c r="G215" s="271">
        <f t="shared" si="14"/>
        <v>4.361364928215858</v>
      </c>
      <c r="H215" s="277"/>
      <c r="I215" s="277"/>
      <c r="J215" s="277"/>
      <c r="K215" s="277"/>
      <c r="L215" s="277"/>
    </row>
    <row r="216" spans="1:12" x14ac:dyDescent="0.2">
      <c r="A216" s="273" t="s">
        <v>1</v>
      </c>
      <c r="B216" s="274">
        <f t="shared" si="13"/>
        <v>45545</v>
      </c>
      <c r="C216" s="275">
        <f>'20'!$H$44+'20'!$I$44+'20'!$J$44+'20'!$K$44</f>
        <v>0</v>
      </c>
      <c r="D216" s="266">
        <f t="shared" si="10"/>
        <v>0</v>
      </c>
      <c r="E216" s="276">
        <f t="shared" si="11"/>
        <v>4.2605960014363298</v>
      </c>
      <c r="F216" s="266">
        <f t="shared" si="12"/>
        <v>0</v>
      </c>
      <c r="G216" s="271">
        <f t="shared" si="14"/>
        <v>4.2605960014363298</v>
      </c>
      <c r="H216" s="277"/>
      <c r="I216" s="277"/>
      <c r="J216" s="277"/>
      <c r="K216" s="277"/>
      <c r="L216" s="277"/>
    </row>
    <row r="217" spans="1:12" x14ac:dyDescent="0.2">
      <c r="A217" s="273" t="s">
        <v>2</v>
      </c>
      <c r="B217" s="274">
        <f t="shared" si="13"/>
        <v>45546</v>
      </c>
      <c r="C217" s="275">
        <f>'20'!$L$44+'20'!$M$44+'20'!$N$44+'20'!$O$44</f>
        <v>0</v>
      </c>
      <c r="D217" s="266">
        <f t="shared" si="10"/>
        <v>0</v>
      </c>
      <c r="E217" s="276">
        <f t="shared" si="11"/>
        <v>4.162155331239644</v>
      </c>
      <c r="F217" s="266">
        <f t="shared" si="12"/>
        <v>0</v>
      </c>
      <c r="G217" s="271">
        <f t="shared" si="14"/>
        <v>4.162155331239644</v>
      </c>
      <c r="H217" s="277"/>
      <c r="I217" s="277"/>
      <c r="J217" s="277"/>
      <c r="K217" s="277"/>
      <c r="L217" s="277"/>
    </row>
    <row r="218" spans="1:12" x14ac:dyDescent="0.2">
      <c r="A218" s="273" t="s">
        <v>55</v>
      </c>
      <c r="B218" s="274">
        <f t="shared" si="13"/>
        <v>45547</v>
      </c>
      <c r="C218" s="275">
        <f>'20'!$P$44+'20'!$Q$44+'20'!$R$44+'20'!$S$44</f>
        <v>0</v>
      </c>
      <c r="D218" s="266">
        <f t="shared" si="10"/>
        <v>0</v>
      </c>
      <c r="E218" s="276">
        <f t="shared" si="11"/>
        <v>4.0659891234762666</v>
      </c>
      <c r="F218" s="266">
        <f t="shared" si="12"/>
        <v>0</v>
      </c>
      <c r="G218" s="271">
        <f t="shared" si="14"/>
        <v>4.0659891234762666</v>
      </c>
      <c r="H218" s="277"/>
      <c r="I218" s="277"/>
      <c r="J218" s="277"/>
      <c r="K218" s="277"/>
      <c r="L218" s="277"/>
    </row>
    <row r="219" spans="1:12" x14ac:dyDescent="0.2">
      <c r="A219" s="273" t="s">
        <v>3</v>
      </c>
      <c r="B219" s="274">
        <f t="shared" si="13"/>
        <v>45548</v>
      </c>
      <c r="C219" s="275">
        <f>'20'!$T$44+'20'!$U$44+'20'!$V$44+'20'!$W$44</f>
        <v>0</v>
      </c>
      <c r="D219" s="266">
        <f t="shared" si="10"/>
        <v>0</v>
      </c>
      <c r="E219" s="276">
        <f t="shared" si="11"/>
        <v>3.9720448269054338</v>
      </c>
      <c r="F219" s="266">
        <f t="shared" si="12"/>
        <v>0</v>
      </c>
      <c r="G219" s="271">
        <f t="shared" si="14"/>
        <v>3.9720448269054338</v>
      </c>
      <c r="H219" s="277"/>
      <c r="I219" s="277"/>
      <c r="J219" s="277"/>
      <c r="K219" s="277"/>
      <c r="L219" s="277"/>
    </row>
    <row r="220" spans="1:12" x14ac:dyDescent="0.2">
      <c r="A220" s="273" t="s">
        <v>4</v>
      </c>
      <c r="B220" s="274">
        <f t="shared" si="13"/>
        <v>45549</v>
      </c>
      <c r="C220" s="275">
        <f>'20'!$X$44+'20'!$Y$44+'20'!$Z$44+'20'!$AA$44</f>
        <v>0</v>
      </c>
      <c r="D220" s="266">
        <f t="shared" si="10"/>
        <v>0</v>
      </c>
      <c r="E220" s="276">
        <f t="shared" si="11"/>
        <v>3.8802711044778597</v>
      </c>
      <c r="F220" s="266">
        <f t="shared" si="12"/>
        <v>0</v>
      </c>
      <c r="G220" s="271">
        <f t="shared" si="14"/>
        <v>3.8802711044778597</v>
      </c>
      <c r="H220" s="277"/>
      <c r="I220" s="277"/>
      <c r="J220" s="277"/>
      <c r="K220" s="277"/>
      <c r="L220" s="277"/>
    </row>
    <row r="221" spans="1:12" x14ac:dyDescent="0.2">
      <c r="A221" s="273" t="s">
        <v>5</v>
      </c>
      <c r="B221" s="274">
        <f t="shared" si="13"/>
        <v>45550</v>
      </c>
      <c r="C221" s="275">
        <f>'20'!$AB$44+'20'!$AC$44+'20'!$AD$44+'20'!$AE$44</f>
        <v>0</v>
      </c>
      <c r="D221" s="266">
        <f t="shared" si="10"/>
        <v>0</v>
      </c>
      <c r="E221" s="276">
        <f t="shared" si="11"/>
        <v>3.7906178052819577</v>
      </c>
      <c r="F221" s="266">
        <f t="shared" si="12"/>
        <v>0</v>
      </c>
      <c r="G221" s="271">
        <f t="shared" si="14"/>
        <v>3.7906178052819577</v>
      </c>
      <c r="H221" s="277"/>
      <c r="I221" s="277"/>
      <c r="J221" s="277"/>
      <c r="K221" s="277"/>
      <c r="L221" s="277"/>
    </row>
    <row r="222" spans="1:12" x14ac:dyDescent="0.2">
      <c r="A222" s="273" t="s">
        <v>0</v>
      </c>
      <c r="B222" s="274">
        <f t="shared" si="13"/>
        <v>45551</v>
      </c>
      <c r="C222" s="275">
        <f>'21'!$D$44+'21'!$E$44+'21'!$F$44+'21'!$G$44</f>
        <v>0</v>
      </c>
      <c r="D222" s="266">
        <f t="shared" si="10"/>
        <v>0</v>
      </c>
      <c r="E222" s="276">
        <f t="shared" si="11"/>
        <v>3.7030359371382402</v>
      </c>
      <c r="F222" s="266">
        <f t="shared" si="12"/>
        <v>0</v>
      </c>
      <c r="G222" s="271">
        <f t="shared" si="14"/>
        <v>3.7030359371382402</v>
      </c>
      <c r="H222" s="277"/>
      <c r="I222" s="277"/>
      <c r="J222" s="277"/>
      <c r="K222" s="277"/>
      <c r="L222" s="277"/>
    </row>
    <row r="223" spans="1:12" x14ac:dyDescent="0.2">
      <c r="A223" s="273" t="s">
        <v>1</v>
      </c>
      <c r="B223" s="274">
        <f t="shared" si="13"/>
        <v>45552</v>
      </c>
      <c r="C223" s="275">
        <f>'21'!$H$44+'21'!$I$44+'21'!$J$44+'21'!$K$44</f>
        <v>0</v>
      </c>
      <c r="D223" s="266">
        <f t="shared" si="10"/>
        <v>0</v>
      </c>
      <c r="E223" s="276">
        <f t="shared" si="11"/>
        <v>3.6174776398269226</v>
      </c>
      <c r="F223" s="266">
        <f t="shared" si="12"/>
        <v>0</v>
      </c>
      <c r="G223" s="271">
        <f t="shared" si="14"/>
        <v>3.6174776398269226</v>
      </c>
      <c r="H223" s="277"/>
      <c r="I223" s="277"/>
      <c r="J223" s="277"/>
      <c r="K223" s="277"/>
      <c r="L223" s="277"/>
    </row>
    <row r="224" spans="1:12" x14ac:dyDescent="0.2">
      <c r="A224" s="273" t="s">
        <v>2</v>
      </c>
      <c r="B224" s="274">
        <f t="shared" si="13"/>
        <v>45553</v>
      </c>
      <c r="C224" s="275">
        <f>'21'!$L$44+'21'!$M$44+'21'!$N$44+'21'!$O$44</f>
        <v>0</v>
      </c>
      <c r="D224" s="266">
        <f t="shared" si="10"/>
        <v>0</v>
      </c>
      <c r="E224" s="276">
        <f t="shared" si="11"/>
        <v>3.5338961589341</v>
      </c>
      <c r="F224" s="266">
        <f t="shared" si="12"/>
        <v>0</v>
      </c>
      <c r="G224" s="271">
        <f t="shared" si="14"/>
        <v>3.5338961589341</v>
      </c>
      <c r="H224" s="277"/>
      <c r="I224" s="277"/>
      <c r="J224" s="277"/>
      <c r="K224" s="277"/>
      <c r="L224" s="277"/>
    </row>
    <row r="225" spans="1:12" x14ac:dyDescent="0.2">
      <c r="A225" s="273" t="s">
        <v>55</v>
      </c>
      <c r="B225" s="274">
        <f t="shared" si="13"/>
        <v>45554</v>
      </c>
      <c r="C225" s="275">
        <f>'21'!$P$44+'21'!$Q$44+'21'!$R$44+'21'!$S$44</f>
        <v>0</v>
      </c>
      <c r="D225" s="266">
        <f t="shared" si="10"/>
        <v>0</v>
      </c>
      <c r="E225" s="276">
        <f t="shared" si="11"/>
        <v>3.4522458203022066</v>
      </c>
      <c r="F225" s="266">
        <f t="shared" si="12"/>
        <v>0</v>
      </c>
      <c r="G225" s="271">
        <f t="shared" si="14"/>
        <v>3.4522458203022066</v>
      </c>
      <c r="H225" s="277"/>
      <c r="I225" s="277"/>
      <c r="J225" s="277"/>
      <c r="K225" s="277"/>
      <c r="L225" s="277"/>
    </row>
    <row r="226" spans="1:12" x14ac:dyDescent="0.2">
      <c r="A226" s="273" t="s">
        <v>3</v>
      </c>
      <c r="B226" s="274">
        <f t="shared" si="13"/>
        <v>45555</v>
      </c>
      <c r="C226" s="275">
        <f>'21'!$T$44+'21'!$U$44+'21'!$V$44+'21'!$W$44</f>
        <v>0</v>
      </c>
      <c r="D226" s="266">
        <f t="shared" si="10"/>
        <v>0</v>
      </c>
      <c r="E226" s="276">
        <f t="shared" si="11"/>
        <v>3.3724820050707955</v>
      </c>
      <c r="F226" s="266">
        <f t="shared" si="12"/>
        <v>0</v>
      </c>
      <c r="G226" s="271">
        <f t="shared" si="14"/>
        <v>3.3724820050707955</v>
      </c>
      <c r="H226" s="277"/>
      <c r="I226" s="277"/>
      <c r="J226" s="277"/>
      <c r="K226" s="277"/>
      <c r="L226" s="277"/>
    </row>
    <row r="227" spans="1:12" x14ac:dyDescent="0.2">
      <c r="A227" s="273" t="s">
        <v>4</v>
      </c>
      <c r="B227" s="274">
        <f t="shared" si="13"/>
        <v>45556</v>
      </c>
      <c r="C227" s="275">
        <f>'21'!$X$44+'21'!$Y$44+'21'!$Z$44+'21'!$AA$44</f>
        <v>0</v>
      </c>
      <c r="D227" s="266">
        <f t="shared" si="10"/>
        <v>0</v>
      </c>
      <c r="E227" s="276">
        <f t="shared" si="11"/>
        <v>3.2945611252939964</v>
      </c>
      <c r="F227" s="266">
        <f t="shared" si="12"/>
        <v>0</v>
      </c>
      <c r="G227" s="271">
        <f t="shared" si="14"/>
        <v>3.2945611252939964</v>
      </c>
      <c r="H227" s="277"/>
      <c r="I227" s="277"/>
      <c r="J227" s="277"/>
      <c r="K227" s="277"/>
      <c r="L227" s="277"/>
    </row>
    <row r="228" spans="1:12" x14ac:dyDescent="0.2">
      <c r="A228" s="273" t="s">
        <v>5</v>
      </c>
      <c r="B228" s="274">
        <f t="shared" si="13"/>
        <v>45557</v>
      </c>
      <c r="C228" s="275">
        <f>'21'!$AB$44+'21'!$AC$44+'21'!$AD$44+'21'!$AE$44</f>
        <v>0</v>
      </c>
      <c r="D228" s="266">
        <f t="shared" si="10"/>
        <v>0</v>
      </c>
      <c r="E228" s="276">
        <f t="shared" si="11"/>
        <v>3.2184406001213319</v>
      </c>
      <c r="F228" s="266">
        <f t="shared" si="12"/>
        <v>0</v>
      </c>
      <c r="G228" s="271">
        <f t="shared" si="14"/>
        <v>3.2184406001213319</v>
      </c>
      <c r="H228" s="277"/>
      <c r="I228" s="277"/>
      <c r="J228" s="277"/>
      <c r="K228" s="277"/>
      <c r="L228" s="277"/>
    </row>
    <row r="229" spans="1:12" x14ac:dyDescent="0.2">
      <c r="A229" s="273" t="s">
        <v>0</v>
      </c>
      <c r="B229" s="274">
        <f t="shared" si="13"/>
        <v>45558</v>
      </c>
      <c r="C229" s="275">
        <f>'22'!$D$44+'22'!$E$44+'22'!$F$44+'22'!$G$44</f>
        <v>0</v>
      </c>
      <c r="D229" s="266">
        <f t="shared" si="10"/>
        <v>0</v>
      </c>
      <c r="E229" s="276">
        <f t="shared" si="11"/>
        <v>3.1440788325288733</v>
      </c>
      <c r="F229" s="266">
        <f t="shared" si="12"/>
        <v>0</v>
      </c>
      <c r="G229" s="271">
        <f t="shared" si="14"/>
        <v>3.1440788325288733</v>
      </c>
      <c r="H229" s="277"/>
      <c r="I229" s="277"/>
      <c r="J229" s="277"/>
      <c r="K229" s="277"/>
      <c r="L229" s="277"/>
    </row>
    <row r="230" spans="1:12" x14ac:dyDescent="0.2">
      <c r="A230" s="273" t="s">
        <v>1</v>
      </c>
      <c r="B230" s="274">
        <f t="shared" si="13"/>
        <v>45559</v>
      </c>
      <c r="C230" s="275">
        <f>'22'!$H$44+'22'!$I$44+'22'!$J$44+'22'!$K$44</f>
        <v>0</v>
      </c>
      <c r="D230" s="266">
        <f t="shared" si="10"/>
        <v>0</v>
      </c>
      <c r="E230" s="276">
        <f t="shared" si="11"/>
        <v>3.0714351865880203</v>
      </c>
      <c r="F230" s="266">
        <f t="shared" si="12"/>
        <v>0</v>
      </c>
      <c r="G230" s="271">
        <f t="shared" si="14"/>
        <v>3.0714351865880203</v>
      </c>
      <c r="H230" s="277"/>
      <c r="I230" s="277"/>
      <c r="J230" s="277"/>
      <c r="K230" s="277"/>
      <c r="L230" s="277"/>
    </row>
    <row r="231" spans="1:12" x14ac:dyDescent="0.2">
      <c r="A231" s="273" t="s">
        <v>2</v>
      </c>
      <c r="B231" s="274">
        <f t="shared" si="13"/>
        <v>45560</v>
      </c>
      <c r="C231" s="275">
        <f>'22'!$L$44+'22'!$M$44+'22'!$N$44+'22'!$O$44</f>
        <v>0</v>
      </c>
      <c r="D231" s="266">
        <f t="shared" si="10"/>
        <v>0</v>
      </c>
      <c r="E231" s="276">
        <f t="shared" si="11"/>
        <v>3.0004699652594837</v>
      </c>
      <c r="F231" s="266">
        <f t="shared" si="12"/>
        <v>0</v>
      </c>
      <c r="G231" s="271">
        <f t="shared" si="14"/>
        <v>3.0004699652594837</v>
      </c>
      <c r="H231" s="277"/>
      <c r="I231" s="277"/>
      <c r="J231" s="277"/>
      <c r="K231" s="277"/>
      <c r="L231" s="277"/>
    </row>
    <row r="232" spans="1:12" x14ac:dyDescent="0.2">
      <c r="A232" s="273" t="s">
        <v>55</v>
      </c>
      <c r="B232" s="274">
        <f t="shared" si="13"/>
        <v>45561</v>
      </c>
      <c r="C232" s="275">
        <f>'22'!$P$44+'22'!$Q$44+'22'!$R$44+'22'!$S$44</f>
        <v>0</v>
      </c>
      <c r="D232" s="266">
        <f t="shared" si="10"/>
        <v>0</v>
      </c>
      <c r="E232" s="276">
        <f t="shared" si="11"/>
        <v>2.9311443887003366</v>
      </c>
      <c r="F232" s="266">
        <f t="shared" si="12"/>
        <v>0</v>
      </c>
      <c r="G232" s="271">
        <f t="shared" si="14"/>
        <v>2.9311443887003366</v>
      </c>
      <c r="H232" s="277"/>
      <c r="I232" s="277"/>
      <c r="J232" s="277"/>
      <c r="K232" s="277"/>
      <c r="L232" s="277"/>
    </row>
    <row r="233" spans="1:12" x14ac:dyDescent="0.2">
      <c r="A233" s="273" t="s">
        <v>3</v>
      </c>
      <c r="B233" s="274">
        <f t="shared" si="13"/>
        <v>45562</v>
      </c>
      <c r="C233" s="275">
        <f>'22'!$T$44+'22'!$U$44+'22'!$V$44+'22'!$W$44</f>
        <v>0</v>
      </c>
      <c r="D233" s="266">
        <f t="shared" si="10"/>
        <v>0</v>
      </c>
      <c r="E233" s="276">
        <f t="shared" si="11"/>
        <v>2.8634205730722782</v>
      </c>
      <c r="F233" s="266">
        <f t="shared" si="12"/>
        <v>0</v>
      </c>
      <c r="G233" s="271">
        <f t="shared" si="14"/>
        <v>2.8634205730722782</v>
      </c>
      <c r="H233" s="277"/>
      <c r="I233" s="277"/>
      <c r="J233" s="277"/>
      <c r="K233" s="277"/>
      <c r="L233" s="277"/>
    </row>
    <row r="234" spans="1:12" x14ac:dyDescent="0.2">
      <c r="A234" s="273" t="s">
        <v>4</v>
      </c>
      <c r="B234" s="274">
        <f t="shared" si="13"/>
        <v>45563</v>
      </c>
      <c r="C234" s="275">
        <f>'22'!$X$44+'22'!$Y$44+'22'!$Z$44+'22'!$AA$44</f>
        <v>0</v>
      </c>
      <c r="D234" s="266">
        <f t="shared" si="10"/>
        <v>0</v>
      </c>
      <c r="E234" s="276">
        <f t="shared" si="11"/>
        <v>2.7972615098395317</v>
      </c>
      <c r="F234" s="266">
        <f t="shared" si="12"/>
        <v>0</v>
      </c>
      <c r="G234" s="271">
        <f t="shared" si="14"/>
        <v>2.7972615098395317</v>
      </c>
      <c r="H234" s="277"/>
      <c r="I234" s="277"/>
      <c r="J234" s="277"/>
      <c r="K234" s="277"/>
      <c r="L234" s="277"/>
    </row>
    <row r="235" spans="1:12" x14ac:dyDescent="0.2">
      <c r="A235" s="273" t="s">
        <v>5</v>
      </c>
      <c r="B235" s="274">
        <f t="shared" si="13"/>
        <v>45564</v>
      </c>
      <c r="C235" s="275">
        <f>'22'!$AB$44+'22'!$AC$44+'22'!$AD$44+'22'!$AE$44</f>
        <v>0</v>
      </c>
      <c r="D235" s="266">
        <f t="shared" si="10"/>
        <v>0</v>
      </c>
      <c r="E235" s="276">
        <f t="shared" si="11"/>
        <v>2.7326310455450606</v>
      </c>
      <c r="F235" s="266">
        <f t="shared" si="12"/>
        <v>0</v>
      </c>
      <c r="G235" s="271">
        <f t="shared" si="14"/>
        <v>2.7326310455450606</v>
      </c>
      <c r="H235" s="277"/>
      <c r="I235" s="277"/>
      <c r="J235" s="277"/>
      <c r="K235" s="277"/>
      <c r="L235" s="277"/>
    </row>
    <row r="236" spans="1:12" x14ac:dyDescent="0.2">
      <c r="A236" s="273" t="s">
        <v>0</v>
      </c>
      <c r="B236" s="274">
        <f t="shared" si="13"/>
        <v>45565</v>
      </c>
      <c r="C236" s="275">
        <f>'23'!$D$44+'23'!$E$44+'23'!$F$44+'23'!$G$44</f>
        <v>0</v>
      </c>
      <c r="D236" s="266">
        <f t="shared" si="10"/>
        <v>0</v>
      </c>
      <c r="E236" s="276">
        <f t="shared" si="11"/>
        <v>2.6694938620540563</v>
      </c>
      <c r="F236" s="266">
        <f t="shared" si="12"/>
        <v>0</v>
      </c>
      <c r="G236" s="271">
        <f t="shared" si="14"/>
        <v>2.6694938620540563</v>
      </c>
      <c r="H236" s="277"/>
      <c r="I236" s="277"/>
      <c r="J236" s="277"/>
      <c r="K236" s="277"/>
      <c r="L236" s="277"/>
    </row>
    <row r="237" spans="1:12" x14ac:dyDescent="0.2">
      <c r="A237" s="273" t="s">
        <v>1</v>
      </c>
      <c r="B237" s="274">
        <f t="shared" si="13"/>
        <v>45566</v>
      </c>
      <c r="C237" s="275">
        <f>'23'!$H$44+'23'!$I$44+'23'!$J$44+'23'!$K$44</f>
        <v>0</v>
      </c>
      <c r="D237" s="266">
        <f t="shared" si="10"/>
        <v>0</v>
      </c>
      <c r="E237" s="276">
        <f t="shared" si="11"/>
        <v>2.6078154572538947</v>
      </c>
      <c r="F237" s="266">
        <f t="shared" si="12"/>
        <v>0</v>
      </c>
      <c r="G237" s="271">
        <f t="shared" si="14"/>
        <v>2.6078154572538947</v>
      </c>
      <c r="H237" s="277"/>
      <c r="I237" s="277"/>
      <c r="J237" s="277"/>
      <c r="K237" s="277"/>
      <c r="L237" s="277"/>
    </row>
    <row r="238" spans="1:12" x14ac:dyDescent="0.2">
      <c r="A238" s="273" t="s">
        <v>2</v>
      </c>
      <c r="B238" s="274">
        <f t="shared" si="13"/>
        <v>45567</v>
      </c>
      <c r="C238" s="275">
        <f>'23'!$L$44+'23'!$M$44+'23'!$N$44+'23'!$O$44</f>
        <v>0</v>
      </c>
      <c r="D238" s="266">
        <f t="shared" si="10"/>
        <v>0</v>
      </c>
      <c r="E238" s="276">
        <f t="shared" si="11"/>
        <v>2.5475621262000221</v>
      </c>
      <c r="F238" s="266">
        <f t="shared" si="12"/>
        <v>0</v>
      </c>
      <c r="G238" s="271">
        <f t="shared" si="14"/>
        <v>2.5475621262000221</v>
      </c>
      <c r="H238" s="277"/>
      <c r="I238" s="277"/>
      <c r="J238" s="277"/>
      <c r="K238" s="277"/>
      <c r="L238" s="277"/>
    </row>
    <row r="239" spans="1:12" x14ac:dyDescent="0.2">
      <c r="A239" s="273" t="s">
        <v>55</v>
      </c>
      <c r="B239" s="274">
        <f t="shared" si="13"/>
        <v>45568</v>
      </c>
      <c r="C239" s="275">
        <f>'23'!$P$44+'23'!$Q$44+'23'!$R$44+'23'!$S$44</f>
        <v>0</v>
      </c>
      <c r="D239" s="266">
        <f t="shared" si="10"/>
        <v>0</v>
      </c>
      <c r="E239" s="276">
        <f t="shared" si="11"/>
        <v>2.4887009426974607</v>
      </c>
      <c r="F239" s="266">
        <f t="shared" si="12"/>
        <v>0</v>
      </c>
      <c r="G239" s="271">
        <f t="shared" si="14"/>
        <v>2.4887009426974607</v>
      </c>
      <c r="H239" s="277"/>
      <c r="I239" s="277"/>
      <c r="J239" s="277"/>
      <c r="K239" s="277"/>
      <c r="L239" s="277"/>
    </row>
    <row r="240" spans="1:12" x14ac:dyDescent="0.2">
      <c r="A240" s="273" t="s">
        <v>3</v>
      </c>
      <c r="B240" s="274">
        <f t="shared" si="13"/>
        <v>45569</v>
      </c>
      <c r="C240" s="275">
        <f>'23'!$T$44+'23'!$U$44+'23'!$V$44+'23'!$W$44</f>
        <v>0</v>
      </c>
      <c r="D240" s="266">
        <f t="shared" si="10"/>
        <v>0</v>
      </c>
      <c r="E240" s="276">
        <f t="shared" si="11"/>
        <v>2.4311997413078732</v>
      </c>
      <c r="F240" s="266">
        <f t="shared" si="12"/>
        <v>0</v>
      </c>
      <c r="G240" s="271">
        <f t="shared" si="14"/>
        <v>2.4311997413078732</v>
      </c>
      <c r="H240" s="277"/>
      <c r="I240" s="277"/>
      <c r="J240" s="277"/>
      <c r="K240" s="277"/>
      <c r="L240" s="277"/>
    </row>
    <row r="241" spans="1:12" x14ac:dyDescent="0.2">
      <c r="A241" s="273" t="s">
        <v>4</v>
      </c>
      <c r="B241" s="274">
        <f t="shared" si="13"/>
        <v>45570</v>
      </c>
      <c r="C241" s="275">
        <f>'23'!$X$44+'23'!$Y$44+'23'!$Z$44+'23'!$AA$44</f>
        <v>0</v>
      </c>
      <c r="D241" s="266">
        <f t="shared" si="10"/>
        <v>0</v>
      </c>
      <c r="E241" s="276">
        <f t="shared" si="11"/>
        <v>2.3750270997723524</v>
      </c>
      <c r="F241" s="266">
        <f t="shared" si="12"/>
        <v>0</v>
      </c>
      <c r="G241" s="271">
        <f t="shared" si="14"/>
        <v>2.3750270997723524</v>
      </c>
      <c r="H241" s="277"/>
      <c r="I241" s="277"/>
      <c r="J241" s="277"/>
      <c r="K241" s="277"/>
      <c r="L241" s="277"/>
    </row>
    <row r="242" spans="1:12" x14ac:dyDescent="0.2">
      <c r="A242" s="273" t="s">
        <v>5</v>
      </c>
      <c r="B242" s="274">
        <f t="shared" si="13"/>
        <v>45571</v>
      </c>
      <c r="C242" s="275">
        <f>'23'!$AB$44+'23'!$AC$44+'23'!$AD$44+'23'!$AE$44</f>
        <v>0</v>
      </c>
      <c r="D242" s="266">
        <f t="shared" si="10"/>
        <v>0</v>
      </c>
      <c r="E242" s="276">
        <f t="shared" si="11"/>
        <v>2.3201523218403302</v>
      </c>
      <c r="F242" s="266">
        <f t="shared" si="12"/>
        <v>0</v>
      </c>
      <c r="G242" s="271">
        <f t="shared" si="14"/>
        <v>2.3201523218403302</v>
      </c>
      <c r="H242" s="277"/>
      <c r="I242" s="277"/>
      <c r="J242" s="277"/>
      <c r="K242" s="277"/>
      <c r="L242" s="277"/>
    </row>
    <row r="243" spans="1:12" x14ac:dyDescent="0.2">
      <c r="A243" s="273" t="s">
        <v>0</v>
      </c>
      <c r="B243" s="274">
        <f t="shared" si="13"/>
        <v>45572</v>
      </c>
      <c r="C243" s="275">
        <f>'24'!$D$44+'24'!$E$44+'24'!$F$44+'24'!$G$44</f>
        <v>0</v>
      </c>
      <c r="D243" s="266">
        <f t="shared" si="10"/>
        <v>0</v>
      </c>
      <c r="E243" s="276">
        <f t="shared" si="11"/>
        <v>2.266545420495222</v>
      </c>
      <c r="F243" s="266">
        <f t="shared" si="12"/>
        <v>0</v>
      </c>
      <c r="G243" s="271">
        <f t="shared" si="14"/>
        <v>2.266545420495222</v>
      </c>
      <c r="H243" s="277"/>
      <c r="I243" s="277"/>
      <c r="J243" s="277"/>
      <c r="K243" s="277"/>
      <c r="L243" s="277"/>
    </row>
    <row r="244" spans="1:12" x14ac:dyDescent="0.2">
      <c r="A244" s="273" t="s">
        <v>1</v>
      </c>
      <c r="B244" s="274">
        <f t="shared" si="13"/>
        <v>45573</v>
      </c>
      <c r="C244" s="275">
        <f>'24'!$H$44+'24'!$I$44+'24'!$J$44+'24'!$K$44</f>
        <v>0</v>
      </c>
      <c r="D244" s="266">
        <f t="shared" si="10"/>
        <v>0</v>
      </c>
      <c r="E244" s="276">
        <f t="shared" si="11"/>
        <v>2.2141771015676448</v>
      </c>
      <c r="F244" s="266">
        <f t="shared" si="12"/>
        <v>0</v>
      </c>
      <c r="G244" s="271">
        <f t="shared" si="14"/>
        <v>2.2141771015676448</v>
      </c>
      <c r="H244" s="277"/>
      <c r="I244" s="277"/>
      <c r="J244" s="277"/>
      <c r="K244" s="277"/>
      <c r="L244" s="277"/>
    </row>
    <row r="245" spans="1:12" x14ac:dyDescent="0.2">
      <c r="A245" s="273" t="s">
        <v>2</v>
      </c>
      <c r="B245" s="274">
        <f t="shared" si="13"/>
        <v>45574</v>
      </c>
      <c r="C245" s="275">
        <f>'24'!$L$44+'24'!$M$44+'24'!$N$44+'24'!$O$44</f>
        <v>0</v>
      </c>
      <c r="D245" s="266">
        <f t="shared" si="10"/>
        <v>0</v>
      </c>
      <c r="E245" s="276">
        <f t="shared" si="11"/>
        <v>2.1630187477272447</v>
      </c>
      <c r="F245" s="266">
        <f t="shared" si="12"/>
        <v>0</v>
      </c>
      <c r="G245" s="271">
        <f t="shared" si="14"/>
        <v>2.1630187477272447</v>
      </c>
      <c r="H245" s="277"/>
      <c r="I245" s="277"/>
      <c r="J245" s="277"/>
      <c r="K245" s="277"/>
      <c r="L245" s="277"/>
    </row>
    <row r="246" spans="1:12" x14ac:dyDescent="0.2">
      <c r="A246" s="273" t="s">
        <v>55</v>
      </c>
      <c r="B246" s="274">
        <f t="shared" si="13"/>
        <v>45575</v>
      </c>
      <c r="C246" s="275">
        <f>'24'!$P$44+'24'!$Q$44+'24'!$R$44+'24'!$S$44</f>
        <v>0</v>
      </c>
      <c r="D246" s="266">
        <f t="shared" si="10"/>
        <v>0</v>
      </c>
      <c r="E246" s="276">
        <f t="shared" si="11"/>
        <v>2.1130424028443966</v>
      </c>
      <c r="F246" s="266">
        <f t="shared" si="12"/>
        <v>0</v>
      </c>
      <c r="G246" s="271">
        <f t="shared" si="14"/>
        <v>2.1130424028443966</v>
      </c>
      <c r="H246" s="277"/>
      <c r="I246" s="277"/>
      <c r="J246" s="277"/>
      <c r="K246" s="277"/>
      <c r="L246" s="277"/>
    </row>
    <row r="247" spans="1:12" x14ac:dyDescent="0.2">
      <c r="A247" s="273" t="s">
        <v>3</v>
      </c>
      <c r="B247" s="274">
        <f t="shared" si="13"/>
        <v>45576</v>
      </c>
      <c r="C247" s="275">
        <f>'24'!$T$44+'24'!$U$44+'24'!$V$44+'24'!$W$44</f>
        <v>0</v>
      </c>
      <c r="D247" s="266">
        <f t="shared" si="10"/>
        <v>0</v>
      </c>
      <c r="E247" s="276">
        <f t="shared" si="11"/>
        <v>2.0642207567132229</v>
      </c>
      <c r="F247" s="266">
        <f t="shared" si="12"/>
        <v>0</v>
      </c>
      <c r="G247" s="271">
        <f t="shared" si="14"/>
        <v>2.0642207567132229</v>
      </c>
      <c r="H247" s="277"/>
      <c r="I247" s="277"/>
      <c r="J247" s="277"/>
      <c r="K247" s="277"/>
      <c r="L247" s="277"/>
    </row>
    <row r="248" spans="1:12" x14ac:dyDescent="0.2">
      <c r="A248" s="273" t="s">
        <v>4</v>
      </c>
      <c r="B248" s="274">
        <f t="shared" si="13"/>
        <v>45577</v>
      </c>
      <c r="C248" s="275">
        <f>'24'!$X$44+'24'!$Y$44+'24'!$Z$44+'24'!$AA$44</f>
        <v>0</v>
      </c>
      <c r="D248" s="266">
        <f t="shared" si="10"/>
        <v>0</v>
      </c>
      <c r="E248" s="276">
        <f t="shared" si="11"/>
        <v>2.0165271301275864</v>
      </c>
      <c r="F248" s="266">
        <f t="shared" si="12"/>
        <v>0</v>
      </c>
      <c r="G248" s="271">
        <f t="shared" si="14"/>
        <v>2.0165271301275864</v>
      </c>
      <c r="H248" s="277"/>
      <c r="I248" s="277"/>
      <c r="J248" s="277"/>
      <c r="K248" s="277"/>
      <c r="L248" s="277"/>
    </row>
    <row r="249" spans="1:12" x14ac:dyDescent="0.2">
      <c r="A249" s="273" t="s">
        <v>5</v>
      </c>
      <c r="B249" s="274">
        <f t="shared" si="13"/>
        <v>45578</v>
      </c>
      <c r="C249" s="275">
        <f>'24'!$AB$44+'24'!$AC$44+'24'!$AD$44+'24'!$AE$44</f>
        <v>0</v>
      </c>
      <c r="D249" s="266">
        <f t="shared" si="10"/>
        <v>0</v>
      </c>
      <c r="E249" s="276">
        <f t="shared" si="11"/>
        <v>1.9699354603019006</v>
      </c>
      <c r="F249" s="266">
        <f t="shared" si="12"/>
        <v>0</v>
      </c>
      <c r="G249" s="271">
        <f t="shared" si="14"/>
        <v>1.9699354603019006</v>
      </c>
      <c r="H249" s="277"/>
      <c r="I249" s="277"/>
      <c r="J249" s="277"/>
      <c r="K249" s="277"/>
      <c r="L249" s="277"/>
    </row>
    <row r="250" spans="1:12" x14ac:dyDescent="0.2">
      <c r="A250" s="273" t="s">
        <v>0</v>
      </c>
      <c r="B250" s="274">
        <f t="shared" si="13"/>
        <v>45579</v>
      </c>
      <c r="C250" s="275">
        <f>'25'!$D$44+'25'!$E$44+'25'!$F$44+'25'!$G$44</f>
        <v>0</v>
      </c>
      <c r="D250" s="266">
        <f t="shared" si="10"/>
        <v>0</v>
      </c>
      <c r="E250" s="276">
        <f t="shared" si="11"/>
        <v>1.9244202866287898</v>
      </c>
      <c r="F250" s="266">
        <f t="shared" si="12"/>
        <v>0</v>
      </c>
      <c r="G250" s="271">
        <f t="shared" si="14"/>
        <v>1.9244202866287898</v>
      </c>
      <c r="H250" s="277"/>
      <c r="I250" s="277"/>
      <c r="J250" s="277"/>
      <c r="K250" s="277"/>
      <c r="L250" s="277"/>
    </row>
    <row r="251" spans="1:12" x14ac:dyDescent="0.2">
      <c r="A251" s="273" t="s">
        <v>1</v>
      </c>
      <c r="B251" s="274">
        <f t="shared" si="13"/>
        <v>45580</v>
      </c>
      <c r="C251" s="275">
        <f>'25'!$H$44+'25'!$I$44+'25'!$J$44+'25'!$K$44</f>
        <v>0</v>
      </c>
      <c r="D251" s="266">
        <f t="shared" si="10"/>
        <v>0</v>
      </c>
      <c r="E251" s="276">
        <f t="shared" si="11"/>
        <v>1.8799567367658194</v>
      </c>
      <c r="F251" s="266">
        <f t="shared" si="12"/>
        <v>0</v>
      </c>
      <c r="G251" s="271">
        <f t="shared" si="14"/>
        <v>1.8799567367658194</v>
      </c>
      <c r="H251" s="277"/>
      <c r="I251" s="277"/>
      <c r="J251" s="277"/>
      <c r="K251" s="277"/>
      <c r="L251" s="277"/>
    </row>
    <row r="252" spans="1:12" x14ac:dyDescent="0.2">
      <c r="A252" s="273" t="s">
        <v>2</v>
      </c>
      <c r="B252" s="274">
        <f t="shared" si="13"/>
        <v>45581</v>
      </c>
      <c r="C252" s="275">
        <f>'25'!$L$44+'25'!$M$44+'25'!$N$44+'25'!$O$44</f>
        <v>0</v>
      </c>
      <c r="D252" s="266">
        <f t="shared" si="10"/>
        <v>0</v>
      </c>
      <c r="E252" s="276">
        <f t="shared" si="11"/>
        <v>1.8365205130436892</v>
      </c>
      <c r="F252" s="266">
        <f t="shared" si="12"/>
        <v>0</v>
      </c>
      <c r="G252" s="271">
        <f t="shared" si="14"/>
        <v>1.8365205130436892</v>
      </c>
      <c r="H252" s="277"/>
      <c r="I252" s="277"/>
      <c r="J252" s="277"/>
      <c r="K252" s="277"/>
      <c r="L252" s="277"/>
    </row>
    <row r="253" spans="1:12" x14ac:dyDescent="0.2">
      <c r="A253" s="273" t="s">
        <v>55</v>
      </c>
      <c r="B253" s="274">
        <f t="shared" si="13"/>
        <v>45582</v>
      </c>
      <c r="C253" s="275">
        <f>'25'!$P$44+'25'!$Q$44+'25'!$R$44+'25'!$S$44</f>
        <v>0</v>
      </c>
      <c r="D253" s="266">
        <f t="shared" si="10"/>
        <v>0</v>
      </c>
      <c r="E253" s="276">
        <f t="shared" si="11"/>
        <v>1.7940878791884647</v>
      </c>
      <c r="F253" s="266">
        <f t="shared" si="12"/>
        <v>0</v>
      </c>
      <c r="G253" s="271">
        <f t="shared" si="14"/>
        <v>1.7940878791884647</v>
      </c>
      <c r="H253" s="277"/>
      <c r="I253" s="277"/>
      <c r="J253" s="277"/>
      <c r="K253" s="277"/>
      <c r="L253" s="277"/>
    </row>
    <row r="254" spans="1:12" x14ac:dyDescent="0.2">
      <c r="A254" s="273" t="s">
        <v>3</v>
      </c>
      <c r="B254" s="274">
        <f t="shared" si="13"/>
        <v>45583</v>
      </c>
      <c r="C254" s="275">
        <f>'25'!$T$44+'25'!$U$44+'25'!$V$44+'25'!$W$44</f>
        <v>0</v>
      </c>
      <c r="D254" s="266">
        <f t="shared" si="10"/>
        <v>0</v>
      </c>
      <c r="E254" s="276">
        <f t="shared" si="11"/>
        <v>1.7526356473505895</v>
      </c>
      <c r="F254" s="266">
        <f t="shared" si="12"/>
        <v>0</v>
      </c>
      <c r="G254" s="271">
        <f t="shared" si="14"/>
        <v>1.7526356473505895</v>
      </c>
      <c r="H254" s="277"/>
      <c r="I254" s="277"/>
      <c r="J254" s="277"/>
      <c r="K254" s="277"/>
      <c r="L254" s="277"/>
    </row>
    <row r="255" spans="1:12" x14ac:dyDescent="0.2">
      <c r="A255" s="273" t="s">
        <v>4</v>
      </c>
      <c r="B255" s="274">
        <f t="shared" si="13"/>
        <v>45584</v>
      </c>
      <c r="C255" s="275">
        <f>'25'!$X$44+'25'!$Y$44+'25'!$Z$44+'25'!$AA$44</f>
        <v>0</v>
      </c>
      <c r="D255" s="266">
        <f t="shared" si="10"/>
        <v>0</v>
      </c>
      <c r="E255" s="276">
        <f t="shared" si="11"/>
        <v>1.7121411654335923</v>
      </c>
      <c r="F255" s="266">
        <f t="shared" si="12"/>
        <v>0</v>
      </c>
      <c r="G255" s="271">
        <f t="shared" si="14"/>
        <v>1.7121411654335923</v>
      </c>
      <c r="H255" s="277"/>
      <c r="I255" s="277"/>
      <c r="J255" s="277"/>
      <c r="K255" s="277"/>
      <c r="L255" s="277"/>
    </row>
    <row r="256" spans="1:12" x14ac:dyDescent="0.2">
      <c r="A256" s="273" t="s">
        <v>5</v>
      </c>
      <c r="B256" s="274">
        <f t="shared" si="13"/>
        <v>45585</v>
      </c>
      <c r="C256" s="275">
        <f>'25'!$AB$44+'25'!$AC$44+'25'!$AD$44+'25'!$AE$44</f>
        <v>0</v>
      </c>
      <c r="D256" s="266">
        <f t="shared" si="10"/>
        <v>0</v>
      </c>
      <c r="E256" s="276">
        <f t="shared" si="11"/>
        <v>1.6725823047155617</v>
      </c>
      <c r="F256" s="266">
        <f t="shared" si="12"/>
        <v>0</v>
      </c>
      <c r="G256" s="271">
        <f t="shared" si="14"/>
        <v>1.6725823047155617</v>
      </c>
      <c r="H256" s="277"/>
      <c r="I256" s="277"/>
      <c r="J256" s="277"/>
      <c r="K256" s="277"/>
      <c r="L256" s="277"/>
    </row>
    <row r="257" spans="1:12" x14ac:dyDescent="0.2">
      <c r="A257" s="273" t="s">
        <v>0</v>
      </c>
      <c r="B257" s="274">
        <f t="shared" si="13"/>
        <v>45586</v>
      </c>
      <c r="C257" s="275">
        <f>'26'!$D$44+'26'!$E$44+'26'!$F$44+'26'!$G$44</f>
        <v>0</v>
      </c>
      <c r="D257" s="266">
        <f t="shared" si="10"/>
        <v>0</v>
      </c>
      <c r="E257" s="276">
        <f t="shared" si="11"/>
        <v>1.6339374477566266</v>
      </c>
      <c r="F257" s="266">
        <f t="shared" si="12"/>
        <v>0</v>
      </c>
      <c r="G257" s="271">
        <f t="shared" si="14"/>
        <v>1.6339374477566266</v>
      </c>
      <c r="H257" s="277"/>
      <c r="I257" s="277"/>
      <c r="J257" s="277"/>
      <c r="K257" s="277"/>
      <c r="L257" s="277"/>
    </row>
    <row r="258" spans="1:12" x14ac:dyDescent="0.2">
      <c r="A258" s="273" t="s">
        <v>1</v>
      </c>
      <c r="B258" s="274">
        <f t="shared" si="13"/>
        <v>45587</v>
      </c>
      <c r="C258" s="275">
        <f>'26'!$H$44+'26'!$I$44+'26'!$J$44+'26'!$K$44</f>
        <v>0</v>
      </c>
      <c r="D258" s="266">
        <f t="shared" si="10"/>
        <v>0</v>
      </c>
      <c r="E258" s="276">
        <f t="shared" si="11"/>
        <v>1.5961854765858325</v>
      </c>
      <c r="F258" s="266">
        <f t="shared" si="12"/>
        <v>0</v>
      </c>
      <c r="G258" s="271">
        <f t="shared" si="14"/>
        <v>1.5961854765858325</v>
      </c>
      <c r="H258" s="277"/>
      <c r="I258" s="277"/>
      <c r="J258" s="277"/>
      <c r="K258" s="277"/>
      <c r="L258" s="277"/>
    </row>
    <row r="259" spans="1:12" x14ac:dyDescent="0.2">
      <c r="A259" s="273" t="s">
        <v>2</v>
      </c>
      <c r="B259" s="274">
        <f t="shared" si="13"/>
        <v>45588</v>
      </c>
      <c r="C259" s="275">
        <f>'26'!$L$44+'26'!$M$44+'26'!$N$44+'26'!$O$44</f>
        <v>0</v>
      </c>
      <c r="D259" s="266">
        <f t="shared" si="10"/>
        <v>0</v>
      </c>
      <c r="E259" s="276">
        <f t="shared" si="11"/>
        <v>1.5593057611609591</v>
      </c>
      <c r="F259" s="266">
        <f t="shared" si="12"/>
        <v>0</v>
      </c>
      <c r="G259" s="271">
        <f t="shared" si="14"/>
        <v>1.5593057611609591</v>
      </c>
      <c r="H259" s="277"/>
      <c r="I259" s="277"/>
      <c r="J259" s="277"/>
      <c r="K259" s="277"/>
      <c r="L259" s="277"/>
    </row>
    <row r="260" spans="1:12" x14ac:dyDescent="0.2">
      <c r="A260" s="273" t="s">
        <v>55</v>
      </c>
      <c r="B260" s="274">
        <f t="shared" si="13"/>
        <v>45589</v>
      </c>
      <c r="C260" s="275">
        <f>'26'!$P$44+'26'!$Q$44+'26'!$R$44+'26'!$S$44</f>
        <v>0</v>
      </c>
      <c r="D260" s="266">
        <f t="shared" si="10"/>
        <v>0</v>
      </c>
      <c r="E260" s="276">
        <f t="shared" si="11"/>
        <v>1.5232781480949724</v>
      </c>
      <c r="F260" s="266">
        <f t="shared" si="12"/>
        <v>0</v>
      </c>
      <c r="G260" s="271">
        <f t="shared" si="14"/>
        <v>1.5232781480949724</v>
      </c>
      <c r="H260" s="277"/>
      <c r="I260" s="277"/>
      <c r="J260" s="277"/>
      <c r="K260" s="277"/>
      <c r="L260" s="277"/>
    </row>
    <row r="261" spans="1:12" x14ac:dyDescent="0.2">
      <c r="A261" s="273" t="s">
        <v>3</v>
      </c>
      <c r="B261" s="274">
        <f t="shared" si="13"/>
        <v>45590</v>
      </c>
      <c r="C261" s="275">
        <f>'26'!$T$44+'26'!$U$44+'26'!$V$44+'26'!$W$44</f>
        <v>0</v>
      </c>
      <c r="D261" s="266">
        <f t="shared" si="10"/>
        <v>0</v>
      </c>
      <c r="E261" s="276">
        <f t="shared" si="11"/>
        <v>1.4880829496429522</v>
      </c>
      <c r="F261" s="266">
        <f t="shared" si="12"/>
        <v>0</v>
      </c>
      <c r="G261" s="271">
        <f t="shared" si="14"/>
        <v>1.4880829496429522</v>
      </c>
      <c r="H261" s="277"/>
      <c r="I261" s="277"/>
      <c r="J261" s="277"/>
      <c r="K261" s="277"/>
      <c r="L261" s="277"/>
    </row>
    <row r="262" spans="1:12" x14ac:dyDescent="0.2">
      <c r="A262" s="273" t="s">
        <v>4</v>
      </c>
      <c r="B262" s="274">
        <f t="shared" si="13"/>
        <v>45591</v>
      </c>
      <c r="C262" s="275">
        <f>'26'!$X$44+'26'!$Y$44+'26'!$Z$44+'26'!$AA$44</f>
        <v>0</v>
      </c>
      <c r="D262" s="266">
        <f t="shared" si="10"/>
        <v>0</v>
      </c>
      <c r="E262" s="276">
        <f t="shared" si="11"/>
        <v>1.4537009329434742</v>
      </c>
      <c r="F262" s="266">
        <f t="shared" si="12"/>
        <v>0</v>
      </c>
      <c r="G262" s="271">
        <f t="shared" si="14"/>
        <v>1.4537009329434742</v>
      </c>
      <c r="H262" s="277"/>
      <c r="I262" s="277"/>
      <c r="J262" s="277"/>
      <c r="K262" s="277"/>
      <c r="L262" s="277"/>
    </row>
    <row r="263" spans="1:12" x14ac:dyDescent="0.2">
      <c r="A263" s="273" t="s">
        <v>5</v>
      </c>
      <c r="B263" s="274">
        <f t="shared" si="13"/>
        <v>45592</v>
      </c>
      <c r="C263" s="275">
        <f>'26'!$AB$44+'26'!$AC$44+'26'!$AD$44+'26'!$AE$44</f>
        <v>0</v>
      </c>
      <c r="D263" s="266">
        <f t="shared" si="10"/>
        <v>0</v>
      </c>
      <c r="E263" s="276">
        <f t="shared" si="11"/>
        <v>1.4201133095085698</v>
      </c>
      <c r="F263" s="266">
        <f t="shared" si="12"/>
        <v>0</v>
      </c>
      <c r="G263" s="271">
        <f t="shared" si="14"/>
        <v>1.4201133095085698</v>
      </c>
      <c r="H263" s="277"/>
      <c r="I263" s="277"/>
      <c r="J263" s="277"/>
      <c r="K263" s="277"/>
      <c r="L263" s="277"/>
    </row>
    <row r="264" spans="1:12" x14ac:dyDescent="0.2">
      <c r="A264" s="273" t="s">
        <v>0</v>
      </c>
      <c r="B264" s="274">
        <f t="shared" si="13"/>
        <v>45593</v>
      </c>
      <c r="C264" s="275">
        <f>'27'!$D$44+'27'!$E$44+'27'!$F$44+'27'!$G$44</f>
        <v>0</v>
      </c>
      <c r="D264" s="266">
        <f t="shared" si="10"/>
        <v>0</v>
      </c>
      <c r="E264" s="276">
        <f t="shared" si="11"/>
        <v>1.3873017249565192</v>
      </c>
      <c r="F264" s="266">
        <f t="shared" si="12"/>
        <v>0</v>
      </c>
      <c r="G264" s="271">
        <f t="shared" si="14"/>
        <v>1.3873017249565192</v>
      </c>
      <c r="H264" s="277"/>
      <c r="I264" s="277"/>
      <c r="J264" s="277"/>
      <c r="K264" s="277"/>
      <c r="L264" s="277"/>
    </row>
    <row r="265" spans="1:12" x14ac:dyDescent="0.2">
      <c r="A265" s="273" t="s">
        <v>1</v>
      </c>
      <c r="B265" s="274">
        <f t="shared" si="13"/>
        <v>45594</v>
      </c>
      <c r="C265" s="275">
        <f>'27'!$H$44+'27'!$I$44+'27'!$J$44+'27'!$K$44</f>
        <v>0</v>
      </c>
      <c r="D265" s="266">
        <f t="shared" si="10"/>
        <v>0</v>
      </c>
      <c r="E265" s="276">
        <f t="shared" si="11"/>
        <v>1.3552482489818671</v>
      </c>
      <c r="F265" s="266">
        <f t="shared" si="12"/>
        <v>0</v>
      </c>
      <c r="G265" s="271">
        <f t="shared" si="14"/>
        <v>1.3552482489818671</v>
      </c>
      <c r="H265" s="277"/>
      <c r="I265" s="277"/>
      <c r="J265" s="277"/>
      <c r="K265" s="277"/>
      <c r="L265" s="277"/>
    </row>
    <row r="266" spans="1:12" x14ac:dyDescent="0.2">
      <c r="A266" s="273" t="s">
        <v>2</v>
      </c>
      <c r="B266" s="274">
        <f t="shared" si="13"/>
        <v>45595</v>
      </c>
      <c r="C266" s="275">
        <f>'27'!$L$44+'27'!$M$44+'27'!$N$44+'27'!$O$44</f>
        <v>0</v>
      </c>
      <c r="D266" s="266">
        <f t="shared" si="10"/>
        <v>0</v>
      </c>
      <c r="E266" s="276">
        <f t="shared" si="11"/>
        <v>1.3239353655571811</v>
      </c>
      <c r="F266" s="266">
        <f t="shared" si="12"/>
        <v>0</v>
      </c>
      <c r="G266" s="271">
        <f t="shared" si="14"/>
        <v>1.3239353655571811</v>
      </c>
      <c r="H266" s="277"/>
      <c r="I266" s="277"/>
      <c r="J266" s="277"/>
      <c r="K266" s="277"/>
      <c r="L266" s="277"/>
    </row>
    <row r="267" spans="1:12" x14ac:dyDescent="0.2">
      <c r="A267" s="273" t="s">
        <v>55</v>
      </c>
      <c r="B267" s="274">
        <f t="shared" si="13"/>
        <v>45596</v>
      </c>
      <c r="C267" s="275">
        <f>'27'!$P$44+'27'!$Q$44+'27'!$R$44+'27'!$S$44</f>
        <v>0</v>
      </c>
      <c r="D267" s="266">
        <f t="shared" si="10"/>
        <v>0</v>
      </c>
      <c r="E267" s="276">
        <f t="shared" si="11"/>
        <v>1.2933459633611957</v>
      </c>
      <c r="F267" s="266">
        <f t="shared" si="12"/>
        <v>0</v>
      </c>
      <c r="G267" s="271">
        <f t="shared" si="14"/>
        <v>1.2933459633611957</v>
      </c>
      <c r="H267" s="277"/>
      <c r="I267" s="277"/>
      <c r="J267" s="277"/>
      <c r="K267" s="277"/>
      <c r="L267" s="277"/>
    </row>
    <row r="268" spans="1:12" x14ac:dyDescent="0.2">
      <c r="A268" s="273" t="s">
        <v>3</v>
      </c>
      <c r="B268" s="274">
        <f t="shared" si="13"/>
        <v>45597</v>
      </c>
      <c r="C268" s="275">
        <f>'27'!$T$44+'27'!$U$44+'27'!$V$44+'27'!$W$44</f>
        <v>0</v>
      </c>
      <c r="D268" s="266">
        <f t="shared" si="10"/>
        <v>0</v>
      </c>
      <c r="E268" s="276">
        <f t="shared" si="11"/>
        <v>1.2634633264281157</v>
      </c>
      <c r="F268" s="266">
        <f t="shared" si="12"/>
        <v>0</v>
      </c>
      <c r="G268" s="271">
        <f t="shared" si="14"/>
        <v>1.2634633264281157</v>
      </c>
      <c r="H268" s="277"/>
      <c r="I268" s="277"/>
      <c r="J268" s="277"/>
      <c r="K268" s="277"/>
      <c r="L268" s="277"/>
    </row>
    <row r="269" spans="1:12" x14ac:dyDescent="0.2">
      <c r="A269" s="273" t="s">
        <v>4</v>
      </c>
      <c r="B269" s="274">
        <f t="shared" si="13"/>
        <v>45598</v>
      </c>
      <c r="C269" s="275">
        <f>'27'!$X$44+'27'!$Y$44+'27'!$Z$44+'27'!$AA$44</f>
        <v>0</v>
      </c>
      <c r="D269" s="266">
        <f t="shared" si="10"/>
        <v>0</v>
      </c>
      <c r="E269" s="276">
        <f t="shared" si="11"/>
        <v>1.2342711250129643</v>
      </c>
      <c r="F269" s="266">
        <f t="shared" si="12"/>
        <v>0</v>
      </c>
      <c r="G269" s="271">
        <f t="shared" si="14"/>
        <v>1.2342711250129643</v>
      </c>
      <c r="H269" s="277"/>
      <c r="I269" s="277"/>
      <c r="J269" s="277"/>
      <c r="K269" s="277"/>
      <c r="L269" s="277"/>
    </row>
    <row r="270" spans="1:12" x14ac:dyDescent="0.2">
      <c r="A270" s="273" t="s">
        <v>5</v>
      </c>
      <c r="B270" s="274">
        <f t="shared" si="13"/>
        <v>45599</v>
      </c>
      <c r="C270" s="275">
        <f>'27'!$AB$44+'27'!$AC$44+'27'!$AD$44+'27'!$AE$44</f>
        <v>0</v>
      </c>
      <c r="D270" s="266">
        <f t="shared" si="10"/>
        <v>0</v>
      </c>
      <c r="E270" s="276">
        <f t="shared" si="11"/>
        <v>1.205753406667988</v>
      </c>
      <c r="F270" s="266">
        <f t="shared" si="12"/>
        <v>0</v>
      </c>
      <c r="G270" s="271">
        <f t="shared" si="14"/>
        <v>1.205753406667988</v>
      </c>
      <c r="H270" s="277"/>
      <c r="I270" s="277"/>
      <c r="J270" s="277"/>
      <c r="K270" s="277"/>
      <c r="L270" s="277"/>
    </row>
    <row r="271" spans="1:12" x14ac:dyDescent="0.2">
      <c r="A271" s="273" t="s">
        <v>0</v>
      </c>
      <c r="B271" s="274">
        <f t="shared" si="13"/>
        <v>45600</v>
      </c>
      <c r="C271" s="275">
        <f>'28'!$D$44+'28'!$E$44+'28'!$F$44+'28'!$G$44</f>
        <v>0</v>
      </c>
      <c r="D271" s="266">
        <f t="shared" si="10"/>
        <v>0</v>
      </c>
      <c r="E271" s="276">
        <f t="shared" si="11"/>
        <v>1.1778945875252391</v>
      </c>
      <c r="F271" s="266">
        <f t="shared" si="12"/>
        <v>0</v>
      </c>
      <c r="G271" s="271">
        <f t="shared" si="14"/>
        <v>1.1778945875252391</v>
      </c>
      <c r="H271" s="277"/>
      <c r="I271" s="277"/>
      <c r="J271" s="277"/>
      <c r="K271" s="277"/>
      <c r="L271" s="277"/>
    </row>
    <row r="272" spans="1:12" x14ac:dyDescent="0.2">
      <c r="A272" s="273" t="s">
        <v>1</v>
      </c>
      <c r="B272" s="274">
        <f t="shared" si="13"/>
        <v>45601</v>
      </c>
      <c r="C272" s="275">
        <f>'28'!$H$44+'28'!$I$44+'28'!$J$44+'28'!$K$44</f>
        <v>0</v>
      </c>
      <c r="D272" s="266">
        <f t="shared" si="10"/>
        <v>0</v>
      </c>
      <c r="E272" s="276">
        <f t="shared" si="11"/>
        <v>1.1506794437805745</v>
      </c>
      <c r="F272" s="266">
        <f t="shared" si="12"/>
        <v>0</v>
      </c>
      <c r="G272" s="271">
        <f t="shared" si="14"/>
        <v>1.1506794437805745</v>
      </c>
      <c r="H272" s="277"/>
      <c r="I272" s="277"/>
      <c r="J272" s="277"/>
      <c r="K272" s="277"/>
      <c r="L272" s="277"/>
    </row>
    <row r="273" spans="1:12" x14ac:dyDescent="0.2">
      <c r="A273" s="273" t="s">
        <v>2</v>
      </c>
      <c r="B273" s="274">
        <f t="shared" si="13"/>
        <v>45602</v>
      </c>
      <c r="C273" s="275">
        <f>'28'!$L$44+'28'!$M$44+'28'!$N$44+'28'!$O$44</f>
        <v>0</v>
      </c>
      <c r="D273" s="266">
        <f t="shared" si="10"/>
        <v>0</v>
      </c>
      <c r="E273" s="276">
        <f t="shared" si="11"/>
        <v>1.1240931033744148</v>
      </c>
      <c r="F273" s="266">
        <f t="shared" si="12"/>
        <v>0</v>
      </c>
      <c r="G273" s="271">
        <f t="shared" si="14"/>
        <v>1.1240931033744148</v>
      </c>
      <c r="H273" s="277"/>
      <c r="I273" s="277"/>
      <c r="J273" s="277"/>
      <c r="K273" s="277"/>
      <c r="L273" s="277"/>
    </row>
    <row r="274" spans="1:12" x14ac:dyDescent="0.2">
      <c r="A274" s="273" t="s">
        <v>55</v>
      </c>
      <c r="B274" s="274">
        <f t="shared" si="13"/>
        <v>45603</v>
      </c>
      <c r="C274" s="275">
        <f>'28'!$P$44+'28'!$Q$44+'28'!$R$44+'28'!$S$44</f>
        <v>0</v>
      </c>
      <c r="D274" s="266">
        <f t="shared" si="10"/>
        <v>0</v>
      </c>
      <c r="E274" s="276">
        <f t="shared" si="11"/>
        <v>1.0981210378647197</v>
      </c>
      <c r="F274" s="266">
        <f t="shared" si="12"/>
        <v>0</v>
      </c>
      <c r="G274" s="271">
        <f t="shared" si="14"/>
        <v>1.0981210378647197</v>
      </c>
      <c r="H274" s="277"/>
      <c r="I274" s="277"/>
      <c r="J274" s="277"/>
      <c r="K274" s="277"/>
      <c r="L274" s="277"/>
    </row>
    <row r="275" spans="1:12" x14ac:dyDescent="0.2">
      <c r="A275" s="273" t="s">
        <v>3</v>
      </c>
      <c r="B275" s="274">
        <f t="shared" si="13"/>
        <v>45604</v>
      </c>
      <c r="C275" s="275">
        <f>'28'!$T$44+'28'!$U$44+'28'!$V$44+'28'!$W$44</f>
        <v>0</v>
      </c>
      <c r="D275" s="266">
        <f t="shared" ref="D275:D338" si="15">D274*(1-$D$78)+C275*$D$78</f>
        <v>0</v>
      </c>
      <c r="E275" s="276">
        <f t="shared" ref="E275:E338" si="16">E274*(1-$E$78)+C275*$E$78</f>
        <v>1.0727490544877367</v>
      </c>
      <c r="F275" s="266">
        <f t="shared" ref="F275:F338" si="17">C275/5</f>
        <v>0</v>
      </c>
      <c r="G275" s="271">
        <f t="shared" si="14"/>
        <v>1.0727490544877367</v>
      </c>
      <c r="H275" s="277"/>
      <c r="I275" s="277"/>
      <c r="J275" s="277"/>
      <c r="K275" s="277"/>
      <c r="L275" s="277"/>
    </row>
    <row r="276" spans="1:12" x14ac:dyDescent="0.2">
      <c r="A276" s="273" t="s">
        <v>4</v>
      </c>
      <c r="B276" s="274">
        <f t="shared" ref="B276:B339" si="18">B275+1</f>
        <v>45605</v>
      </c>
      <c r="C276" s="275">
        <f>'28'!$X$44+'28'!$Y$44+'28'!$Z$44+'28'!$AA$44</f>
        <v>0</v>
      </c>
      <c r="D276" s="266">
        <f t="shared" si="15"/>
        <v>0</v>
      </c>
      <c r="E276" s="276">
        <f t="shared" si="16"/>
        <v>1.0479632884021859</v>
      </c>
      <c r="F276" s="266">
        <f t="shared" si="17"/>
        <v>0</v>
      </c>
      <c r="G276" s="271">
        <f t="shared" ref="G276:G339" si="19">E276-D276</f>
        <v>1.0479632884021859</v>
      </c>
      <c r="H276" s="277"/>
      <c r="I276" s="277"/>
      <c r="J276" s="277"/>
      <c r="K276" s="277"/>
      <c r="L276" s="277"/>
    </row>
    <row r="277" spans="1:12" x14ac:dyDescent="0.2">
      <c r="A277" s="273" t="s">
        <v>5</v>
      </c>
      <c r="B277" s="274">
        <f t="shared" si="18"/>
        <v>45606</v>
      </c>
      <c r="C277" s="275">
        <f>'28'!$AB$44+'28'!$AC$44+'28'!$AD$44+'28'!$AE$44</f>
        <v>0</v>
      </c>
      <c r="D277" s="266">
        <f t="shared" si="15"/>
        <v>0</v>
      </c>
      <c r="E277" s="276">
        <f t="shared" si="16"/>
        <v>1.0237501951126424</v>
      </c>
      <c r="F277" s="266">
        <f t="shared" si="17"/>
        <v>0</v>
      </c>
      <c r="G277" s="271">
        <f t="shared" si="19"/>
        <v>1.0237501951126424</v>
      </c>
      <c r="H277" s="277"/>
      <c r="I277" s="277"/>
      <c r="J277" s="277"/>
      <c r="K277" s="277"/>
      <c r="L277" s="277"/>
    </row>
    <row r="278" spans="1:12" x14ac:dyDescent="0.2">
      <c r="A278" s="273" t="s">
        <v>0</v>
      </c>
      <c r="B278" s="274">
        <f t="shared" si="18"/>
        <v>45607</v>
      </c>
      <c r="C278" s="275">
        <f>'29'!$D$44+'29'!$E$44+'29'!$F$44+'29'!$G$44</f>
        <v>0</v>
      </c>
      <c r="D278" s="266">
        <f t="shared" si="15"/>
        <v>0</v>
      </c>
      <c r="E278" s="276">
        <f t="shared" si="16"/>
        <v>1.0000965430679749</v>
      </c>
      <c r="F278" s="266">
        <f t="shared" si="17"/>
        <v>0</v>
      </c>
      <c r="G278" s="271">
        <f t="shared" si="19"/>
        <v>1.0000965430679749</v>
      </c>
      <c r="H278" s="277"/>
      <c r="I278" s="277"/>
      <c r="J278" s="277"/>
      <c r="K278" s="277"/>
      <c r="L278" s="277"/>
    </row>
    <row r="279" spans="1:12" x14ac:dyDescent="0.2">
      <c r="A279" s="273" t="s">
        <v>1</v>
      </c>
      <c r="B279" s="274">
        <f t="shared" si="18"/>
        <v>45608</v>
      </c>
      <c r="C279" s="275">
        <f>'29'!$H$44+'29'!$I$44+'29'!$J$44+'29'!$K$44</f>
        <v>0</v>
      </c>
      <c r="D279" s="266">
        <f t="shared" si="15"/>
        <v>0</v>
      </c>
      <c r="E279" s="276">
        <f t="shared" si="16"/>
        <v>0.97698940643079768</v>
      </c>
      <c r="F279" s="266">
        <f t="shared" si="17"/>
        <v>0</v>
      </c>
      <c r="G279" s="271">
        <f t="shared" si="19"/>
        <v>0.97698940643079768</v>
      </c>
      <c r="H279" s="277"/>
      <c r="I279" s="277"/>
      <c r="J279" s="277"/>
      <c r="K279" s="277"/>
      <c r="L279" s="277"/>
    </row>
    <row r="280" spans="1:12" x14ac:dyDescent="0.2">
      <c r="A280" s="273" t="s">
        <v>2</v>
      </c>
      <c r="B280" s="274">
        <f t="shared" si="18"/>
        <v>45609</v>
      </c>
      <c r="C280" s="275">
        <f>'29'!$L$44+'29'!$M$44+'29'!$N$44+'29'!$O$44</f>
        <v>0</v>
      </c>
      <c r="D280" s="266">
        <f t="shared" si="15"/>
        <v>0</v>
      </c>
      <c r="E280" s="276">
        <f t="shared" si="16"/>
        <v>0.95441615801398294</v>
      </c>
      <c r="F280" s="266">
        <f t="shared" si="17"/>
        <v>0</v>
      </c>
      <c r="G280" s="271">
        <f t="shared" si="19"/>
        <v>0.95441615801398294</v>
      </c>
      <c r="H280" s="277"/>
      <c r="I280" s="277"/>
      <c r="J280" s="277"/>
      <c r="K280" s="277"/>
      <c r="L280" s="277"/>
    </row>
    <row r="281" spans="1:12" x14ac:dyDescent="0.2">
      <c r="A281" s="273" t="s">
        <v>55</v>
      </c>
      <c r="B281" s="274">
        <f t="shared" si="18"/>
        <v>45610</v>
      </c>
      <c r="C281" s="275">
        <f>'29'!$P$44+'29'!$Q$44+'29'!$R$44+'29'!$S$44</f>
        <v>0</v>
      </c>
      <c r="D281" s="266">
        <f t="shared" si="15"/>
        <v>0</v>
      </c>
      <c r="E281" s="276">
        <f t="shared" si="16"/>
        <v>0.93236446238037463</v>
      </c>
      <c r="F281" s="266">
        <f t="shared" si="17"/>
        <v>0</v>
      </c>
      <c r="G281" s="271">
        <f t="shared" si="19"/>
        <v>0.93236446238037463</v>
      </c>
      <c r="H281" s="277"/>
      <c r="I281" s="277"/>
      <c r="J281" s="277"/>
      <c r="K281" s="277"/>
      <c r="L281" s="277"/>
    </row>
    <row r="282" spans="1:12" x14ac:dyDescent="0.2">
      <c r="A282" s="273" t="s">
        <v>3</v>
      </c>
      <c r="B282" s="274">
        <f t="shared" si="18"/>
        <v>45611</v>
      </c>
      <c r="C282" s="275">
        <f>'29'!$T$44+'29'!$U$44+'29'!$V$44+'29'!$W$44</f>
        <v>0</v>
      </c>
      <c r="D282" s="266">
        <f t="shared" si="15"/>
        <v>0</v>
      </c>
      <c r="E282" s="276">
        <f t="shared" si="16"/>
        <v>0.91082226910193309</v>
      </c>
      <c r="F282" s="266">
        <f t="shared" si="17"/>
        <v>0</v>
      </c>
      <c r="G282" s="271">
        <f t="shared" si="19"/>
        <v>0.91082226910193309</v>
      </c>
      <c r="H282" s="277"/>
      <c r="I282" s="277"/>
      <c r="J282" s="277"/>
      <c r="K282" s="277"/>
      <c r="L282" s="277"/>
    </row>
    <row r="283" spans="1:12" x14ac:dyDescent="0.2">
      <c r="A283" s="273" t="s">
        <v>4</v>
      </c>
      <c r="B283" s="274">
        <f t="shared" si="18"/>
        <v>45612</v>
      </c>
      <c r="C283" s="275">
        <f>'29'!$X$44+'29'!$Y$44+'29'!$Z$44+'29'!$AA$44</f>
        <v>0</v>
      </c>
      <c r="D283" s="266">
        <f t="shared" si="15"/>
        <v>0</v>
      </c>
      <c r="E283" s="276">
        <f t="shared" si="16"/>
        <v>0.88977780617462587</v>
      </c>
      <c r="F283" s="266">
        <f t="shared" si="17"/>
        <v>0</v>
      </c>
      <c r="G283" s="271">
        <f t="shared" si="19"/>
        <v>0.88977780617462587</v>
      </c>
      <c r="H283" s="277"/>
      <c r="I283" s="277"/>
      <c r="J283" s="277"/>
      <c r="K283" s="277"/>
      <c r="L283" s="277"/>
    </row>
    <row r="284" spans="1:12" x14ac:dyDescent="0.2">
      <c r="A284" s="273" t="s">
        <v>5</v>
      </c>
      <c r="B284" s="274">
        <f t="shared" si="18"/>
        <v>45613</v>
      </c>
      <c r="C284" s="275">
        <f>'29'!$AB$44+'29'!$AC$44+'29'!$AD$44+'29'!$AE$44</f>
        <v>0</v>
      </c>
      <c r="D284" s="266">
        <f t="shared" si="15"/>
        <v>0</v>
      </c>
      <c r="E284" s="276">
        <f t="shared" si="16"/>
        <v>0.86921957358546731</v>
      </c>
      <c r="F284" s="266">
        <f t="shared" si="17"/>
        <v>0</v>
      </c>
      <c r="G284" s="271">
        <f t="shared" si="19"/>
        <v>0.86921957358546731</v>
      </c>
      <c r="H284" s="277"/>
      <c r="I284" s="277"/>
      <c r="J284" s="277"/>
      <c r="K284" s="277"/>
      <c r="L284" s="277"/>
    </row>
    <row r="285" spans="1:12" x14ac:dyDescent="0.2">
      <c r="A285" s="273" t="s">
        <v>0</v>
      </c>
      <c r="B285" s="274">
        <f t="shared" si="18"/>
        <v>45614</v>
      </c>
      <c r="C285" s="275">
        <f>'30'!$D$44+'30'!$E$44+'30'!$F$44+'30'!$G$44</f>
        <v>0</v>
      </c>
      <c r="D285" s="266">
        <f t="shared" si="15"/>
        <v>0</v>
      </c>
      <c r="E285" s="276">
        <f t="shared" si="16"/>
        <v>0.84913633702819113</v>
      </c>
      <c r="F285" s="266">
        <f t="shared" si="17"/>
        <v>0</v>
      </c>
      <c r="G285" s="271">
        <f t="shared" si="19"/>
        <v>0.84913633702819113</v>
      </c>
      <c r="H285" s="277"/>
      <c r="I285" s="277"/>
      <c r="J285" s="277"/>
      <c r="K285" s="277"/>
      <c r="L285" s="277"/>
    </row>
    <row r="286" spans="1:12" x14ac:dyDescent="0.2">
      <c r="A286" s="273" t="s">
        <v>1</v>
      </c>
      <c r="B286" s="274">
        <f t="shared" si="18"/>
        <v>45615</v>
      </c>
      <c r="C286" s="275">
        <f>'30'!$H$44+'30'!$I$44+'30'!$J$44+'30'!$K$44</f>
        <v>0</v>
      </c>
      <c r="D286" s="266">
        <f t="shared" si="15"/>
        <v>0</v>
      </c>
      <c r="E286" s="276">
        <f t="shared" si="16"/>
        <v>0.8295171217641214</v>
      </c>
      <c r="F286" s="266">
        <f t="shared" si="17"/>
        <v>0</v>
      </c>
      <c r="G286" s="271">
        <f t="shared" si="19"/>
        <v>0.8295171217641214</v>
      </c>
      <c r="H286" s="277"/>
      <c r="I286" s="277"/>
      <c r="J286" s="277"/>
      <c r="K286" s="277"/>
      <c r="L286" s="277"/>
    </row>
    <row r="287" spans="1:12" x14ac:dyDescent="0.2">
      <c r="A287" s="273" t="s">
        <v>2</v>
      </c>
      <c r="B287" s="274">
        <f t="shared" si="18"/>
        <v>45616</v>
      </c>
      <c r="C287" s="275">
        <f>'30'!$L$44+'30'!$M$44+'30'!$N$44+'30'!$O$44</f>
        <v>0</v>
      </c>
      <c r="D287" s="266">
        <f t="shared" si="15"/>
        <v>0</v>
      </c>
      <c r="E287" s="276">
        <f t="shared" si="16"/>
        <v>0.81035120662488802</v>
      </c>
      <c r="F287" s="266">
        <f t="shared" si="17"/>
        <v>0</v>
      </c>
      <c r="G287" s="271">
        <f t="shared" si="19"/>
        <v>0.81035120662488802</v>
      </c>
      <c r="H287" s="277"/>
      <c r="I287" s="277"/>
      <c r="J287" s="277"/>
      <c r="K287" s="277"/>
      <c r="L287" s="277"/>
    </row>
    <row r="288" spans="1:12" x14ac:dyDescent="0.2">
      <c r="A288" s="273" t="s">
        <v>55</v>
      </c>
      <c r="B288" s="274">
        <f t="shared" si="18"/>
        <v>45617</v>
      </c>
      <c r="C288" s="275">
        <f>'30'!$P$44+'30'!$Q$44+'30'!$R$44+'30'!$S$44</f>
        <v>0</v>
      </c>
      <c r="D288" s="266">
        <f t="shared" si="15"/>
        <v>0</v>
      </c>
      <c r="E288" s="276">
        <f t="shared" si="16"/>
        <v>0.79162811815370826</v>
      </c>
      <c r="F288" s="266">
        <f t="shared" si="17"/>
        <v>0</v>
      </c>
      <c r="G288" s="271">
        <f t="shared" si="19"/>
        <v>0.79162811815370826</v>
      </c>
      <c r="H288" s="277"/>
      <c r="I288" s="277"/>
      <c r="J288" s="277"/>
      <c r="K288" s="277"/>
      <c r="L288" s="277"/>
    </row>
    <row r="289" spans="1:12" x14ac:dyDescent="0.2">
      <c r="A289" s="273" t="s">
        <v>3</v>
      </c>
      <c r="B289" s="274">
        <f t="shared" si="18"/>
        <v>45618</v>
      </c>
      <c r="C289" s="275">
        <f>'30'!$T$44+'30'!$U$44+'30'!$V$44+'30'!$W$44</f>
        <v>0</v>
      </c>
      <c r="D289" s="266">
        <f t="shared" si="15"/>
        <v>0</v>
      </c>
      <c r="E289" s="276">
        <f t="shared" si="16"/>
        <v>0.77333762488203428</v>
      </c>
      <c r="F289" s="266">
        <f t="shared" si="17"/>
        <v>0</v>
      </c>
      <c r="G289" s="271">
        <f t="shared" si="19"/>
        <v>0.77333762488203428</v>
      </c>
      <c r="H289" s="277"/>
      <c r="I289" s="277"/>
      <c r="J289" s="277"/>
      <c r="K289" s="277"/>
      <c r="L289" s="277"/>
    </row>
    <row r="290" spans="1:12" x14ac:dyDescent="0.2">
      <c r="A290" s="273" t="s">
        <v>4</v>
      </c>
      <c r="B290" s="274">
        <f t="shared" si="18"/>
        <v>45619</v>
      </c>
      <c r="C290" s="275">
        <f>'30'!$X$44+'30'!$Y$44+'30'!$Z$44+'30'!$AA$44</f>
        <v>0</v>
      </c>
      <c r="D290" s="266">
        <f t="shared" si="15"/>
        <v>0</v>
      </c>
      <c r="E290" s="276">
        <f t="shared" si="16"/>
        <v>0.75546973173843734</v>
      </c>
      <c r="F290" s="266">
        <f t="shared" si="17"/>
        <v>0</v>
      </c>
      <c r="G290" s="271">
        <f t="shared" si="19"/>
        <v>0.75546973173843734</v>
      </c>
      <c r="H290" s="277"/>
      <c r="I290" s="277"/>
      <c r="J290" s="277"/>
      <c r="K290" s="277"/>
      <c r="L290" s="277"/>
    </row>
    <row r="291" spans="1:12" x14ac:dyDescent="0.2">
      <c r="A291" s="273" t="s">
        <v>5</v>
      </c>
      <c r="B291" s="274">
        <f t="shared" si="18"/>
        <v>45620</v>
      </c>
      <c r="C291" s="275">
        <f>'30'!$AB$44+'30'!$AC$44+'30'!$AD$44+'30'!$AE$44</f>
        <v>0</v>
      </c>
      <c r="D291" s="266">
        <f t="shared" si="15"/>
        <v>0</v>
      </c>
      <c r="E291" s="276">
        <f t="shared" si="16"/>
        <v>0.7380146745866748</v>
      </c>
      <c r="F291" s="266">
        <f t="shared" si="17"/>
        <v>0</v>
      </c>
      <c r="G291" s="271">
        <f t="shared" si="19"/>
        <v>0.7380146745866748</v>
      </c>
      <c r="H291" s="277"/>
      <c r="I291" s="277"/>
      <c r="J291" s="277"/>
      <c r="K291" s="277"/>
      <c r="L291" s="277"/>
    </row>
    <row r="292" spans="1:12" x14ac:dyDescent="0.2">
      <c r="A292" s="273" t="s">
        <v>0</v>
      </c>
      <c r="B292" s="274">
        <f t="shared" si="18"/>
        <v>45621</v>
      </c>
      <c r="C292" s="275">
        <f>'31'!$D$44+'31'!$E$44+'31'!$F$44+'31'!$G$44</f>
        <v>0</v>
      </c>
      <c r="D292" s="266">
        <f t="shared" si="15"/>
        <v>0</v>
      </c>
      <c r="E292" s="276">
        <f t="shared" si="16"/>
        <v>0.72096291488995412</v>
      </c>
      <c r="F292" s="266">
        <f t="shared" si="17"/>
        <v>0</v>
      </c>
      <c r="G292" s="271">
        <f t="shared" si="19"/>
        <v>0.72096291488995412</v>
      </c>
      <c r="H292" s="277"/>
      <c r="I292" s="277"/>
      <c r="J292" s="277"/>
      <c r="K292" s="277"/>
      <c r="L292" s="277"/>
    </row>
    <row r="293" spans="1:12" x14ac:dyDescent="0.2">
      <c r="A293" s="273" t="s">
        <v>1</v>
      </c>
      <c r="B293" s="274">
        <f t="shared" si="18"/>
        <v>45622</v>
      </c>
      <c r="C293" s="275">
        <f>'31'!$H$44+'31'!$I$44+'31'!$J$44+'31'!$K$44</f>
        <v>0</v>
      </c>
      <c r="D293" s="266">
        <f t="shared" si="15"/>
        <v>0</v>
      </c>
      <c r="E293" s="276">
        <f t="shared" si="16"/>
        <v>0.70430513449847909</v>
      </c>
      <c r="F293" s="266">
        <f t="shared" si="17"/>
        <v>0</v>
      </c>
      <c r="G293" s="271">
        <f t="shared" si="19"/>
        <v>0.70430513449847909</v>
      </c>
      <c r="H293" s="277"/>
      <c r="I293" s="277"/>
      <c r="J293" s="277"/>
      <c r="K293" s="277"/>
      <c r="L293" s="277"/>
    </row>
    <row r="294" spans="1:12" x14ac:dyDescent="0.2">
      <c r="A294" s="273" t="s">
        <v>2</v>
      </c>
      <c r="B294" s="274">
        <f t="shared" si="18"/>
        <v>45623</v>
      </c>
      <c r="C294" s="275">
        <f>'31'!$L$44+'31'!$M$44+'31'!$N$44+'31'!$O$44</f>
        <v>0</v>
      </c>
      <c r="D294" s="266">
        <f t="shared" si="15"/>
        <v>0</v>
      </c>
      <c r="E294" s="276">
        <f t="shared" si="16"/>
        <v>0.68803223055742857</v>
      </c>
      <c r="F294" s="266">
        <f t="shared" si="17"/>
        <v>0</v>
      </c>
      <c r="G294" s="271">
        <f t="shared" si="19"/>
        <v>0.68803223055742857</v>
      </c>
      <c r="H294" s="277"/>
      <c r="I294" s="277"/>
      <c r="J294" s="277"/>
      <c r="K294" s="277"/>
      <c r="L294" s="277"/>
    </row>
    <row r="295" spans="1:12" x14ac:dyDescent="0.2">
      <c r="A295" s="273" t="s">
        <v>55</v>
      </c>
      <c r="B295" s="274">
        <f t="shared" si="18"/>
        <v>45624</v>
      </c>
      <c r="C295" s="275">
        <f>'31'!$P$44+'31'!$Q$44+'31'!$R$44+'31'!$S$44</f>
        <v>0</v>
      </c>
      <c r="D295" s="266">
        <f t="shared" si="15"/>
        <v>0</v>
      </c>
      <c r="E295" s="276">
        <f t="shared" si="16"/>
        <v>0.67213531053258679</v>
      </c>
      <c r="F295" s="266">
        <f t="shared" si="17"/>
        <v>0</v>
      </c>
      <c r="G295" s="271">
        <f t="shared" si="19"/>
        <v>0.67213531053258679</v>
      </c>
      <c r="H295" s="277"/>
      <c r="I295" s="277"/>
      <c r="J295" s="277"/>
      <c r="K295" s="277"/>
      <c r="L295" s="277"/>
    </row>
    <row r="296" spans="1:12" x14ac:dyDescent="0.2">
      <c r="A296" s="273" t="s">
        <v>3</v>
      </c>
      <c r="B296" s="274">
        <f t="shared" si="18"/>
        <v>45625</v>
      </c>
      <c r="C296" s="275">
        <f>'31'!$T$44+'31'!$U$44+'31'!$V$44+'31'!$W$44</f>
        <v>0</v>
      </c>
      <c r="D296" s="266">
        <f t="shared" si="15"/>
        <v>0</v>
      </c>
      <c r="E296" s="276">
        <f t="shared" si="16"/>
        <v>0.65660568735090519</v>
      </c>
      <c r="F296" s="266">
        <f t="shared" si="17"/>
        <v>0</v>
      </c>
      <c r="G296" s="271">
        <f t="shared" si="19"/>
        <v>0.65660568735090519</v>
      </c>
      <c r="H296" s="277"/>
      <c r="I296" s="277"/>
      <c r="J296" s="277"/>
      <c r="K296" s="277"/>
      <c r="L296" s="277"/>
    </row>
    <row r="297" spans="1:12" x14ac:dyDescent="0.2">
      <c r="A297" s="273" t="s">
        <v>4</v>
      </c>
      <c r="B297" s="274">
        <f t="shared" si="18"/>
        <v>45626</v>
      </c>
      <c r="C297" s="275">
        <f>'31'!$X$44+'31'!$Y$44+'31'!$Z$44+'31'!$AA$44</f>
        <v>0</v>
      </c>
      <c r="D297" s="266">
        <f t="shared" si="15"/>
        <v>0</v>
      </c>
      <c r="E297" s="276">
        <f t="shared" si="16"/>
        <v>0.6414348746533417</v>
      </c>
      <c r="F297" s="266">
        <f t="shared" si="17"/>
        <v>0</v>
      </c>
      <c r="G297" s="271">
        <f t="shared" si="19"/>
        <v>0.6414348746533417</v>
      </c>
      <c r="H297" s="277"/>
      <c r="I297" s="277"/>
      <c r="J297" s="277"/>
      <c r="K297" s="277"/>
      <c r="L297" s="277"/>
    </row>
    <row r="298" spans="1:12" x14ac:dyDescent="0.2">
      <c r="A298" s="273" t="s">
        <v>5</v>
      </c>
      <c r="B298" s="274">
        <f t="shared" si="18"/>
        <v>45627</v>
      </c>
      <c r="C298" s="275">
        <f>'31'!$AB$44+'31'!$AC$44+'31'!$AD$44+'31'!$AE$44</f>
        <v>0</v>
      </c>
      <c r="D298" s="266">
        <f t="shared" si="15"/>
        <v>0</v>
      </c>
      <c r="E298" s="276">
        <f t="shared" si="16"/>
        <v>0.62661458215738219</v>
      </c>
      <c r="F298" s="266">
        <f t="shared" si="17"/>
        <v>0</v>
      </c>
      <c r="G298" s="271">
        <f t="shared" si="19"/>
        <v>0.62661458215738219</v>
      </c>
      <c r="H298" s="277"/>
      <c r="I298" s="277"/>
      <c r="J298" s="277"/>
      <c r="K298" s="277"/>
      <c r="L298" s="277"/>
    </row>
    <row r="299" spans="1:12" x14ac:dyDescent="0.2">
      <c r="A299" s="273" t="s">
        <v>0</v>
      </c>
      <c r="B299" s="274">
        <f t="shared" si="18"/>
        <v>45628</v>
      </c>
      <c r="C299" s="275">
        <f>'32'!$D$44+'32'!$E$44+'32'!$F$44+'32'!$G$44</f>
        <v>0</v>
      </c>
      <c r="D299" s="266">
        <f t="shared" si="15"/>
        <v>0</v>
      </c>
      <c r="E299" s="276">
        <f t="shared" si="16"/>
        <v>0.61213671112671086</v>
      </c>
      <c r="F299" s="266">
        <f t="shared" si="17"/>
        <v>0</v>
      </c>
      <c r="G299" s="271">
        <f t="shared" si="19"/>
        <v>0.61213671112671086</v>
      </c>
      <c r="H299" s="277"/>
      <c r="I299" s="277"/>
      <c r="J299" s="277"/>
      <c r="K299" s="277"/>
      <c r="L299" s="277"/>
    </row>
    <row r="300" spans="1:12" x14ac:dyDescent="0.2">
      <c r="A300" s="273" t="s">
        <v>1</v>
      </c>
      <c r="B300" s="274">
        <f t="shared" si="18"/>
        <v>45629</v>
      </c>
      <c r="C300" s="275">
        <f>'32'!$H$44+'32'!$I$44+'32'!$J$44+'32'!$K$44</f>
        <v>0</v>
      </c>
      <c r="D300" s="266">
        <f t="shared" si="15"/>
        <v>0</v>
      </c>
      <c r="E300" s="276">
        <f t="shared" si="16"/>
        <v>0.59799334994555364</v>
      </c>
      <c r="F300" s="266">
        <f t="shared" si="17"/>
        <v>0</v>
      </c>
      <c r="G300" s="271">
        <f t="shared" si="19"/>
        <v>0.59799334994555364</v>
      </c>
      <c r="H300" s="277"/>
      <c r="I300" s="277"/>
      <c r="J300" s="277"/>
      <c r="K300" s="277"/>
      <c r="L300" s="277"/>
    </row>
    <row r="301" spans="1:12" x14ac:dyDescent="0.2">
      <c r="A301" s="273" t="s">
        <v>2</v>
      </c>
      <c r="B301" s="274">
        <f t="shared" si="18"/>
        <v>45630</v>
      </c>
      <c r="C301" s="275">
        <f>'32'!$L$44+'32'!$M$44+'32'!$N$44+'32'!$O$44</f>
        <v>0</v>
      </c>
      <c r="D301" s="266">
        <f t="shared" si="15"/>
        <v>0</v>
      </c>
      <c r="E301" s="276">
        <f t="shared" si="16"/>
        <v>0.584176769795275</v>
      </c>
      <c r="F301" s="266">
        <f t="shared" si="17"/>
        <v>0</v>
      </c>
      <c r="G301" s="271">
        <f t="shared" si="19"/>
        <v>0.584176769795275</v>
      </c>
      <c r="H301" s="277"/>
      <c r="I301" s="277"/>
      <c r="J301" s="277"/>
      <c r="K301" s="277"/>
      <c r="L301" s="277"/>
    </row>
    <row r="302" spans="1:12" x14ac:dyDescent="0.2">
      <c r="A302" s="273" t="s">
        <v>55</v>
      </c>
      <c r="B302" s="274">
        <f t="shared" si="18"/>
        <v>45631</v>
      </c>
      <c r="C302" s="275">
        <f>'32'!$P$44+'32'!$Q$44+'32'!$R$44+'32'!$S$44</f>
        <v>0</v>
      </c>
      <c r="D302" s="266">
        <f t="shared" si="15"/>
        <v>0</v>
      </c>
      <c r="E302" s="276">
        <f t="shared" si="16"/>
        <v>0.57067942043086795</v>
      </c>
      <c r="F302" s="266">
        <f t="shared" si="17"/>
        <v>0</v>
      </c>
      <c r="G302" s="271">
        <f t="shared" si="19"/>
        <v>0.57067942043086795</v>
      </c>
      <c r="H302" s="277"/>
      <c r="I302" s="277"/>
      <c r="J302" s="277"/>
      <c r="K302" s="277"/>
      <c r="L302" s="277"/>
    </row>
    <row r="303" spans="1:12" x14ac:dyDescent="0.2">
      <c r="A303" s="273" t="s">
        <v>3</v>
      </c>
      <c r="B303" s="274">
        <f t="shared" si="18"/>
        <v>45632</v>
      </c>
      <c r="C303" s="275">
        <f>'32'!$T$44+'32'!$U$44+'32'!$V$44+'32'!$W$44</f>
        <v>0</v>
      </c>
      <c r="D303" s="266">
        <f t="shared" si="15"/>
        <v>0</v>
      </c>
      <c r="E303" s="276">
        <f t="shared" si="16"/>
        <v>0.55749392605502657</v>
      </c>
      <c r="F303" s="266">
        <f t="shared" si="17"/>
        <v>0</v>
      </c>
      <c r="G303" s="271">
        <f t="shared" si="19"/>
        <v>0.55749392605502657</v>
      </c>
      <c r="H303" s="277"/>
      <c r="I303" s="277"/>
      <c r="J303" s="277"/>
      <c r="K303" s="277"/>
      <c r="L303" s="277"/>
    </row>
    <row r="304" spans="1:12" x14ac:dyDescent="0.2">
      <c r="A304" s="273" t="s">
        <v>4</v>
      </c>
      <c r="B304" s="274">
        <f t="shared" si="18"/>
        <v>45633</v>
      </c>
      <c r="C304" s="275">
        <f>'32'!$X$44+'32'!$Y$44+'32'!$Z$44+'32'!$AA$44</f>
        <v>0</v>
      </c>
      <c r="D304" s="266">
        <f t="shared" si="15"/>
        <v>0</v>
      </c>
      <c r="E304" s="276">
        <f t="shared" si="16"/>
        <v>0.54461308128754871</v>
      </c>
      <c r="F304" s="266">
        <f t="shared" si="17"/>
        <v>0</v>
      </c>
      <c r="G304" s="271">
        <f t="shared" si="19"/>
        <v>0.54461308128754871</v>
      </c>
      <c r="H304" s="277"/>
      <c r="I304" s="277"/>
      <c r="J304" s="277"/>
      <c r="K304" s="277"/>
      <c r="L304" s="277"/>
    </row>
    <row r="305" spans="1:12" x14ac:dyDescent="0.2">
      <c r="A305" s="273" t="s">
        <v>5</v>
      </c>
      <c r="B305" s="274">
        <f t="shared" si="18"/>
        <v>45634</v>
      </c>
      <c r="C305" s="275">
        <f>'32'!$AB$44+'32'!$AC$44+'32'!$AD$44+'32'!$AE$44</f>
        <v>0</v>
      </c>
      <c r="D305" s="266">
        <f t="shared" si="15"/>
        <v>0</v>
      </c>
      <c r="E305" s="276">
        <f t="shared" si="16"/>
        <v>0.53202984722786439</v>
      </c>
      <c r="F305" s="266">
        <f t="shared" si="17"/>
        <v>0</v>
      </c>
      <c r="G305" s="271">
        <f t="shared" si="19"/>
        <v>0.53202984722786439</v>
      </c>
      <c r="H305" s="277"/>
      <c r="I305" s="277"/>
      <c r="J305" s="277"/>
      <c r="K305" s="277"/>
      <c r="L305" s="277"/>
    </row>
    <row r="306" spans="1:12" x14ac:dyDescent="0.2">
      <c r="A306" s="273" t="s">
        <v>0</v>
      </c>
      <c r="B306" s="274">
        <f t="shared" si="18"/>
        <v>45635</v>
      </c>
      <c r="C306" s="275">
        <f>'33'!$D$44+'33'!$E$44+'33'!$F$44+'33'!$G$44</f>
        <v>0</v>
      </c>
      <c r="D306" s="266">
        <f t="shared" si="15"/>
        <v>0</v>
      </c>
      <c r="E306" s="276">
        <f t="shared" si="16"/>
        <v>0.51973734760853996</v>
      </c>
      <c r="F306" s="266">
        <f t="shared" si="17"/>
        <v>0</v>
      </c>
      <c r="G306" s="271">
        <f t="shared" si="19"/>
        <v>0.51973734760853996</v>
      </c>
      <c r="H306" s="277"/>
      <c r="I306" s="277"/>
      <c r="J306" s="277"/>
      <c r="K306" s="277"/>
      <c r="L306" s="277"/>
    </row>
    <row r="307" spans="1:12" x14ac:dyDescent="0.2">
      <c r="A307" s="273" t="s">
        <v>1</v>
      </c>
      <c r="B307" s="274">
        <f t="shared" si="18"/>
        <v>45636</v>
      </c>
      <c r="C307" s="275">
        <f>'33'!$H$44+'33'!$I$44+'33'!$J$44+'33'!$K$44</f>
        <v>0</v>
      </c>
      <c r="D307" s="266">
        <f t="shared" si="15"/>
        <v>0</v>
      </c>
      <c r="E307" s="276">
        <f t="shared" si="16"/>
        <v>0.50772886503765446</v>
      </c>
      <c r="F307" s="266">
        <f t="shared" si="17"/>
        <v>0</v>
      </c>
      <c r="G307" s="271">
        <f t="shared" si="19"/>
        <v>0.50772886503765446</v>
      </c>
      <c r="H307" s="277"/>
      <c r="I307" s="277"/>
      <c r="J307" s="277"/>
      <c r="K307" s="277"/>
      <c r="L307" s="277"/>
    </row>
    <row r="308" spans="1:12" x14ac:dyDescent="0.2">
      <c r="A308" s="273" t="s">
        <v>2</v>
      </c>
      <c r="B308" s="274">
        <f t="shared" si="18"/>
        <v>45637</v>
      </c>
      <c r="C308" s="275">
        <f>'33'!$L$44+'33'!$M$44+'33'!$N$44+'33'!$O$44</f>
        <v>0</v>
      </c>
      <c r="D308" s="266">
        <f t="shared" si="15"/>
        <v>0</v>
      </c>
      <c r="E308" s="276">
        <f t="shared" si="16"/>
        <v>0.49599783732799607</v>
      </c>
      <c r="F308" s="266">
        <f t="shared" si="17"/>
        <v>0</v>
      </c>
      <c r="G308" s="271">
        <f t="shared" si="19"/>
        <v>0.49599783732799607</v>
      </c>
      <c r="H308" s="277"/>
      <c r="I308" s="277"/>
      <c r="J308" s="277"/>
      <c r="K308" s="277"/>
      <c r="L308" s="277"/>
    </row>
    <row r="309" spans="1:12" x14ac:dyDescent="0.2">
      <c r="A309" s="273" t="s">
        <v>55</v>
      </c>
      <c r="B309" s="274">
        <f t="shared" si="18"/>
        <v>45638</v>
      </c>
      <c r="C309" s="275">
        <f>'33'!$P$44+'33'!$Q$44+'33'!$R$44+'33'!$S$44</f>
        <v>0</v>
      </c>
      <c r="D309" s="266">
        <f t="shared" si="15"/>
        <v>0</v>
      </c>
      <c r="E309" s="276">
        <f t="shared" si="16"/>
        <v>0.48453785391107168</v>
      </c>
      <c r="F309" s="266">
        <f t="shared" si="17"/>
        <v>0</v>
      </c>
      <c r="G309" s="271">
        <f t="shared" si="19"/>
        <v>0.48453785391107168</v>
      </c>
      <c r="H309" s="277"/>
      <c r="I309" s="277"/>
      <c r="J309" s="277"/>
      <c r="K309" s="277"/>
      <c r="L309" s="277"/>
    </row>
    <row r="310" spans="1:12" x14ac:dyDescent="0.2">
      <c r="A310" s="273" t="s">
        <v>3</v>
      </c>
      <c r="B310" s="274">
        <f t="shared" si="18"/>
        <v>45639</v>
      </c>
      <c r="C310" s="275">
        <f>'33'!$T$44+'33'!$U$44+'33'!$V$44+'33'!$W$44</f>
        <v>0</v>
      </c>
      <c r="D310" s="266">
        <f t="shared" si="15"/>
        <v>0</v>
      </c>
      <c r="E310" s="276">
        <f t="shared" si="16"/>
        <v>0.47334265233397077</v>
      </c>
      <c r="F310" s="266">
        <f t="shared" si="17"/>
        <v>0</v>
      </c>
      <c r="G310" s="271">
        <f t="shared" si="19"/>
        <v>0.47334265233397077</v>
      </c>
      <c r="H310" s="277"/>
      <c r="I310" s="277"/>
      <c r="J310" s="277"/>
      <c r="K310" s="277"/>
      <c r="L310" s="277"/>
    </row>
    <row r="311" spans="1:12" x14ac:dyDescent="0.2">
      <c r="A311" s="273" t="s">
        <v>4</v>
      </c>
      <c r="B311" s="274">
        <f t="shared" si="18"/>
        <v>45640</v>
      </c>
      <c r="C311" s="275">
        <f>'33'!$X$44+'33'!$Y$44+'33'!$Z$44+'33'!$AA$44</f>
        <v>0</v>
      </c>
      <c r="D311" s="266">
        <f t="shared" si="15"/>
        <v>0</v>
      </c>
      <c r="E311" s="276">
        <f t="shared" si="16"/>
        <v>0.46240611483716881</v>
      </c>
      <c r="F311" s="266">
        <f t="shared" si="17"/>
        <v>0</v>
      </c>
      <c r="G311" s="271">
        <f t="shared" si="19"/>
        <v>0.46240611483716881</v>
      </c>
      <c r="H311" s="277"/>
      <c r="I311" s="277"/>
      <c r="J311" s="277"/>
      <c r="K311" s="277"/>
      <c r="L311" s="277"/>
    </row>
    <row r="312" spans="1:12" x14ac:dyDescent="0.2">
      <c r="A312" s="273" t="s">
        <v>5</v>
      </c>
      <c r="B312" s="274">
        <f t="shared" si="18"/>
        <v>45641</v>
      </c>
      <c r="C312" s="275">
        <f>'33'!$AB$44+'33'!$AC$44+'33'!$AD$44+'33'!$AE$44</f>
        <v>0</v>
      </c>
      <c r="D312" s="266">
        <f t="shared" si="15"/>
        <v>0</v>
      </c>
      <c r="E312" s="276">
        <f t="shared" si="16"/>
        <v>0.45172226501140006</v>
      </c>
      <c r="F312" s="266">
        <f t="shared" si="17"/>
        <v>0</v>
      </c>
      <c r="G312" s="271">
        <f t="shared" si="19"/>
        <v>0.45172226501140006</v>
      </c>
      <c r="H312" s="277"/>
      <c r="I312" s="277"/>
      <c r="J312" s="277"/>
      <c r="K312" s="277"/>
      <c r="L312" s="277"/>
    </row>
    <row r="313" spans="1:12" x14ac:dyDescent="0.2">
      <c r="A313" s="273" t="s">
        <v>0</v>
      </c>
      <c r="B313" s="274">
        <f t="shared" si="18"/>
        <v>45642</v>
      </c>
      <c r="C313" s="275">
        <f>'34'!$D$44+'34'!$E$44+'34'!$F$44+'34'!$G$44</f>
        <v>0</v>
      </c>
      <c r="D313" s="266">
        <f t="shared" si="15"/>
        <v>0</v>
      </c>
      <c r="E313" s="276">
        <f t="shared" si="16"/>
        <v>0.44128526453177325</v>
      </c>
      <c r="F313" s="266">
        <f t="shared" si="17"/>
        <v>0</v>
      </c>
      <c r="G313" s="271">
        <f t="shared" si="19"/>
        <v>0.44128526453177325</v>
      </c>
      <c r="H313" s="277"/>
      <c r="I313" s="277"/>
      <c r="J313" s="277"/>
      <c r="K313" s="277"/>
      <c r="L313" s="277"/>
    </row>
    <row r="314" spans="1:12" x14ac:dyDescent="0.2">
      <c r="A314" s="273" t="s">
        <v>1</v>
      </c>
      <c r="B314" s="274">
        <f t="shared" si="18"/>
        <v>45643</v>
      </c>
      <c r="C314" s="275">
        <f>'34'!$H$44+'34'!$I$44+'34'!$J$44+'34'!$K$44</f>
        <v>0</v>
      </c>
      <c r="D314" s="266">
        <f t="shared" si="15"/>
        <v>0</v>
      </c>
      <c r="E314" s="276">
        <f t="shared" si="16"/>
        <v>0.43108940996734496</v>
      </c>
      <c r="F314" s="266">
        <f t="shared" si="17"/>
        <v>0</v>
      </c>
      <c r="G314" s="271">
        <f t="shared" si="19"/>
        <v>0.43108940996734496</v>
      </c>
      <c r="H314" s="277"/>
      <c r="I314" s="277"/>
      <c r="J314" s="277"/>
      <c r="K314" s="277"/>
      <c r="L314" s="277"/>
    </row>
    <row r="315" spans="1:12" x14ac:dyDescent="0.2">
      <c r="A315" s="273" t="s">
        <v>2</v>
      </c>
      <c r="B315" s="274">
        <f t="shared" si="18"/>
        <v>45644</v>
      </c>
      <c r="C315" s="275">
        <f>'34'!$L$44+'34'!$M$44+'34'!$N$44+'34'!$O$44</f>
        <v>0</v>
      </c>
      <c r="D315" s="266">
        <f t="shared" si="15"/>
        <v>0</v>
      </c>
      <c r="E315" s="276">
        <f t="shared" si="16"/>
        <v>0.42112912966440774</v>
      </c>
      <c r="F315" s="266">
        <f t="shared" si="17"/>
        <v>0</v>
      </c>
      <c r="G315" s="271">
        <f t="shared" si="19"/>
        <v>0.42112912966440774</v>
      </c>
      <c r="H315" s="277"/>
      <c r="I315" s="277"/>
      <c r="J315" s="277"/>
      <c r="K315" s="277"/>
      <c r="L315" s="277"/>
    </row>
    <row r="316" spans="1:12" x14ac:dyDescent="0.2">
      <c r="A316" s="273" t="s">
        <v>55</v>
      </c>
      <c r="B316" s="274">
        <f t="shared" si="18"/>
        <v>45645</v>
      </c>
      <c r="C316" s="275">
        <f>'34'!$P$44+'34'!$Q$44+'34'!$R$44+'34'!$S$44</f>
        <v>0</v>
      </c>
      <c r="D316" s="266">
        <f t="shared" si="15"/>
        <v>0</v>
      </c>
      <c r="E316" s="276">
        <f t="shared" si="16"/>
        <v>0.41139898070178949</v>
      </c>
      <c r="F316" s="266">
        <f t="shared" si="17"/>
        <v>0</v>
      </c>
      <c r="G316" s="271">
        <f t="shared" si="19"/>
        <v>0.41139898070178949</v>
      </c>
      <c r="H316" s="277"/>
      <c r="I316" s="277"/>
      <c r="J316" s="277"/>
      <c r="K316" s="277"/>
      <c r="L316" s="277"/>
    </row>
    <row r="317" spans="1:12" x14ac:dyDescent="0.2">
      <c r="A317" s="273" t="s">
        <v>3</v>
      </c>
      <c r="B317" s="274">
        <f t="shared" si="18"/>
        <v>45646</v>
      </c>
      <c r="C317" s="275">
        <f>'34'!$T$44+'34'!$U$44+'34'!$V$44+'34'!$W$44</f>
        <v>0</v>
      </c>
      <c r="D317" s="266">
        <f t="shared" si="15"/>
        <v>0</v>
      </c>
      <c r="E317" s="276">
        <f t="shared" si="16"/>
        <v>0.40189364591650012</v>
      </c>
      <c r="F317" s="266">
        <f t="shared" si="17"/>
        <v>0</v>
      </c>
      <c r="G317" s="271">
        <f t="shared" si="19"/>
        <v>0.40189364591650012</v>
      </c>
      <c r="H317" s="277"/>
      <c r="I317" s="277"/>
      <c r="J317" s="277"/>
      <c r="K317" s="277"/>
      <c r="L317" s="277"/>
    </row>
    <row r="318" spans="1:12" x14ac:dyDescent="0.2">
      <c r="A318" s="273" t="s">
        <v>4</v>
      </c>
      <c r="B318" s="274">
        <f t="shared" si="18"/>
        <v>45647</v>
      </c>
      <c r="C318" s="275">
        <f>'34'!$X$44+'34'!$Y$44+'34'!$Z$44+'34'!$AA$44</f>
        <v>0</v>
      </c>
      <c r="D318" s="266">
        <f t="shared" si="15"/>
        <v>0</v>
      </c>
      <c r="E318" s="276">
        <f t="shared" si="16"/>
        <v>0.39260793099810082</v>
      </c>
      <c r="F318" s="266">
        <f t="shared" si="17"/>
        <v>0</v>
      </c>
      <c r="G318" s="271">
        <f t="shared" si="19"/>
        <v>0.39260793099810082</v>
      </c>
      <c r="H318" s="277"/>
      <c r="I318" s="277"/>
      <c r="J318" s="277"/>
      <c r="K318" s="277"/>
      <c r="L318" s="277"/>
    </row>
    <row r="319" spans="1:12" x14ac:dyDescent="0.2">
      <c r="A319" s="273" t="s">
        <v>5</v>
      </c>
      <c r="B319" s="274">
        <f t="shared" si="18"/>
        <v>45648</v>
      </c>
      <c r="C319" s="275">
        <f>'34'!$AB$44+'34'!$AC$44+'34'!$AD$44+'34'!$AE$44</f>
        <v>0</v>
      </c>
      <c r="D319" s="266">
        <f t="shared" si="15"/>
        <v>0</v>
      </c>
      <c r="E319" s="276">
        <f t="shared" si="16"/>
        <v>0.38353676165020723</v>
      </c>
      <c r="F319" s="266">
        <f t="shared" si="17"/>
        <v>0</v>
      </c>
      <c r="G319" s="271">
        <f t="shared" si="19"/>
        <v>0.38353676165020723</v>
      </c>
      <c r="H319" s="277"/>
      <c r="I319" s="277"/>
      <c r="J319" s="277"/>
      <c r="K319" s="277"/>
      <c r="L319" s="277"/>
    </row>
    <row r="320" spans="1:12" x14ac:dyDescent="0.2">
      <c r="A320" s="273" t="s">
        <v>0</v>
      </c>
      <c r="B320" s="274">
        <f t="shared" si="18"/>
        <v>45649</v>
      </c>
      <c r="C320" s="275">
        <f>'35'!$D$44+'35'!$E$44+'35'!$F$44+'35'!$G$44</f>
        <v>0</v>
      </c>
      <c r="D320" s="266">
        <f t="shared" si="15"/>
        <v>0</v>
      </c>
      <c r="E320" s="276">
        <f t="shared" si="16"/>
        <v>0.37467518081757611</v>
      </c>
      <c r="F320" s="266">
        <f t="shared" si="17"/>
        <v>0</v>
      </c>
      <c r="G320" s="271">
        <f t="shared" si="19"/>
        <v>0.37467518081757611</v>
      </c>
      <c r="H320" s="277"/>
      <c r="I320" s="277"/>
      <c r="J320" s="277"/>
      <c r="K320" s="277"/>
      <c r="L320" s="277"/>
    </row>
    <row r="321" spans="1:12" x14ac:dyDescent="0.2">
      <c r="A321" s="273" t="s">
        <v>1</v>
      </c>
      <c r="B321" s="274">
        <f t="shared" si="18"/>
        <v>45650</v>
      </c>
      <c r="C321" s="275">
        <f>'35'!$H$44+'35'!$I$44+'35'!$J$44+'35'!$K$44</f>
        <v>0</v>
      </c>
      <c r="D321" s="266">
        <f t="shared" si="15"/>
        <v>0</v>
      </c>
      <c r="E321" s="276">
        <f t="shared" si="16"/>
        <v>0.36601834597725974</v>
      </c>
      <c r="F321" s="266">
        <f t="shared" si="17"/>
        <v>0</v>
      </c>
      <c r="G321" s="271">
        <f t="shared" si="19"/>
        <v>0.36601834597725974</v>
      </c>
      <c r="H321" s="277"/>
      <c r="I321" s="277"/>
      <c r="J321" s="277"/>
      <c r="K321" s="277"/>
      <c r="L321" s="277"/>
    </row>
    <row r="322" spans="1:12" x14ac:dyDescent="0.2">
      <c r="A322" s="273" t="s">
        <v>2</v>
      </c>
      <c r="B322" s="274">
        <f t="shared" si="18"/>
        <v>45651</v>
      </c>
      <c r="C322" s="275">
        <f>'35'!$L$44+'35'!$M$44+'35'!$N$44+'35'!$O$44</f>
        <v>0</v>
      </c>
      <c r="D322" s="266">
        <f t="shared" si="15"/>
        <v>0</v>
      </c>
      <c r="E322" s="276">
        <f t="shared" si="16"/>
        <v>0.35756152649234796</v>
      </c>
      <c r="F322" s="266">
        <f t="shared" si="17"/>
        <v>0</v>
      </c>
      <c r="G322" s="271">
        <f t="shared" si="19"/>
        <v>0.35756152649234796</v>
      </c>
      <c r="H322" s="277"/>
      <c r="I322" s="277"/>
      <c r="J322" s="277"/>
      <c r="K322" s="277"/>
      <c r="L322" s="277"/>
    </row>
    <row r="323" spans="1:12" x14ac:dyDescent="0.2">
      <c r="A323" s="273" t="s">
        <v>55</v>
      </c>
      <c r="B323" s="274">
        <f t="shared" si="18"/>
        <v>45652</v>
      </c>
      <c r="C323" s="275">
        <f>'35'!$P$44+'35'!$Q$44+'35'!$R$44+'35'!$S$44</f>
        <v>0</v>
      </c>
      <c r="D323" s="266">
        <f t="shared" si="15"/>
        <v>0</v>
      </c>
      <c r="E323" s="276">
        <f t="shared" si="16"/>
        <v>0.34930010102685188</v>
      </c>
      <c r="F323" s="266">
        <f t="shared" si="17"/>
        <v>0</v>
      </c>
      <c r="G323" s="271">
        <f t="shared" si="19"/>
        <v>0.34930010102685188</v>
      </c>
      <c r="H323" s="277"/>
      <c r="I323" s="277"/>
      <c r="J323" s="277"/>
      <c r="K323" s="277"/>
      <c r="L323" s="277"/>
    </row>
    <row r="324" spans="1:12" x14ac:dyDescent="0.2">
      <c r="A324" s="273" t="s">
        <v>3</v>
      </c>
      <c r="B324" s="274">
        <f t="shared" si="18"/>
        <v>45653</v>
      </c>
      <c r="C324" s="275">
        <f>'35'!$T$44+'35'!$U$44+'35'!$V$44+'35'!$W$44</f>
        <v>0</v>
      </c>
      <c r="D324" s="266">
        <f t="shared" si="15"/>
        <v>0</v>
      </c>
      <c r="E324" s="276">
        <f t="shared" si="16"/>
        <v>0.34122955502031632</v>
      </c>
      <c r="F324" s="266">
        <f t="shared" si="17"/>
        <v>0</v>
      </c>
      <c r="G324" s="271">
        <f t="shared" si="19"/>
        <v>0.34122955502031632</v>
      </c>
      <c r="H324" s="277"/>
      <c r="I324" s="277"/>
      <c r="J324" s="277"/>
      <c r="K324" s="277"/>
      <c r="L324" s="277"/>
    </row>
    <row r="325" spans="1:12" x14ac:dyDescent="0.2">
      <c r="A325" s="273" t="s">
        <v>4</v>
      </c>
      <c r="B325" s="274">
        <f t="shared" si="18"/>
        <v>45654</v>
      </c>
      <c r="C325" s="275">
        <f>'35'!$X$44+'35'!$Y$44+'35'!$Z$44+'35'!$AA$44</f>
        <v>0</v>
      </c>
      <c r="D325" s="266">
        <f t="shared" si="15"/>
        <v>0</v>
      </c>
      <c r="E325" s="276">
        <f t="shared" si="16"/>
        <v>0.33334547822078109</v>
      </c>
      <c r="F325" s="266">
        <f t="shared" si="17"/>
        <v>0</v>
      </c>
      <c r="G325" s="271">
        <f t="shared" si="19"/>
        <v>0.33334547822078109</v>
      </c>
      <c r="H325" s="277"/>
      <c r="I325" s="277"/>
      <c r="J325" s="277"/>
      <c r="K325" s="277"/>
      <c r="L325" s="277"/>
    </row>
    <row r="326" spans="1:12" x14ac:dyDescent="0.2">
      <c r="A326" s="273" t="s">
        <v>5</v>
      </c>
      <c r="B326" s="274">
        <f t="shared" si="18"/>
        <v>45655</v>
      </c>
      <c r="C326" s="275">
        <f>'35'!$AB$44+'35'!$AC$44+'35'!$AD$44+'35'!$AE$44</f>
        <v>0</v>
      </c>
      <c r="D326" s="266">
        <f t="shared" si="15"/>
        <v>0</v>
      </c>
      <c r="E326" s="276">
        <f t="shared" si="16"/>
        <v>0.32564356227474306</v>
      </c>
      <c r="F326" s="266">
        <f t="shared" si="17"/>
        <v>0</v>
      </c>
      <c r="G326" s="271">
        <f t="shared" si="19"/>
        <v>0.32564356227474306</v>
      </c>
      <c r="H326" s="277"/>
      <c r="I326" s="277"/>
      <c r="J326" s="277"/>
      <c r="K326" s="277"/>
      <c r="L326" s="277"/>
    </row>
    <row r="327" spans="1:12" x14ac:dyDescent="0.2">
      <c r="A327" s="273" t="s">
        <v>0</v>
      </c>
      <c r="B327" s="274">
        <f t="shared" si="18"/>
        <v>45656</v>
      </c>
      <c r="C327" s="275">
        <f>'36'!$D$44+'36'!$E$44+'36'!$F$44+'36'!$G$44</f>
        <v>0</v>
      </c>
      <c r="D327" s="266">
        <f t="shared" si="15"/>
        <v>0</v>
      </c>
      <c r="E327" s="276">
        <f t="shared" si="16"/>
        <v>0.31811959837280185</v>
      </c>
      <c r="F327" s="266">
        <f t="shared" si="17"/>
        <v>0</v>
      </c>
      <c r="G327" s="271">
        <f t="shared" si="19"/>
        <v>0.31811959837280185</v>
      </c>
      <c r="H327" s="277"/>
      <c r="I327" s="277"/>
      <c r="J327" s="277"/>
      <c r="K327" s="277"/>
      <c r="L327" s="277"/>
    </row>
    <row r="328" spans="1:12" x14ac:dyDescent="0.2">
      <c r="A328" s="273" t="s">
        <v>1</v>
      </c>
      <c r="B328" s="274">
        <f t="shared" si="18"/>
        <v>45657</v>
      </c>
      <c r="C328" s="275">
        <f>'36'!$H$44+'36'!$I$44+'36'!$J$44+'36'!$K$44</f>
        <v>0</v>
      </c>
      <c r="D328" s="266">
        <f t="shared" si="15"/>
        <v>0</v>
      </c>
      <c r="E328" s="276">
        <f t="shared" si="16"/>
        <v>0.31076947494970286</v>
      </c>
      <c r="F328" s="266">
        <f t="shared" si="17"/>
        <v>0</v>
      </c>
      <c r="G328" s="271">
        <f t="shared" si="19"/>
        <v>0.31076947494970286</v>
      </c>
      <c r="H328" s="277"/>
      <c r="I328" s="277"/>
      <c r="J328" s="277"/>
      <c r="K328" s="277"/>
      <c r="L328" s="277"/>
    </row>
    <row r="329" spans="1:12" x14ac:dyDescent="0.2">
      <c r="A329" s="273" t="s">
        <v>2</v>
      </c>
      <c r="B329" s="274">
        <f t="shared" si="18"/>
        <v>45658</v>
      </c>
      <c r="C329" s="275">
        <f>'36'!$L$44+'36'!$M$44+'36'!$N$44+'36'!$O$44</f>
        <v>0</v>
      </c>
      <c r="D329" s="266">
        <f t="shared" si="15"/>
        <v>0</v>
      </c>
      <c r="E329" s="276">
        <f t="shared" si="16"/>
        <v>0.30358917543752012</v>
      </c>
      <c r="F329" s="266">
        <f t="shared" si="17"/>
        <v>0</v>
      </c>
      <c r="G329" s="271">
        <f t="shared" si="19"/>
        <v>0.30358917543752012</v>
      </c>
      <c r="H329" s="277"/>
      <c r="I329" s="277"/>
      <c r="J329" s="277"/>
      <c r="K329" s="277"/>
      <c r="L329" s="277"/>
    </row>
    <row r="330" spans="1:12" x14ac:dyDescent="0.2">
      <c r="A330" s="273" t="s">
        <v>55</v>
      </c>
      <c r="B330" s="274">
        <f t="shared" si="18"/>
        <v>45659</v>
      </c>
      <c r="C330" s="275">
        <f>'36'!$P$44+'36'!$Q$44+'36'!$R$44+'36'!$S$44</f>
        <v>0</v>
      </c>
      <c r="D330" s="266">
        <f t="shared" si="15"/>
        <v>0</v>
      </c>
      <c r="E330" s="276">
        <f t="shared" si="16"/>
        <v>0.29657477607075228</v>
      </c>
      <c r="F330" s="266">
        <f t="shared" si="17"/>
        <v>0</v>
      </c>
      <c r="G330" s="271">
        <f t="shared" si="19"/>
        <v>0.29657477607075228</v>
      </c>
      <c r="H330" s="277"/>
      <c r="I330" s="277"/>
      <c r="J330" s="277"/>
      <c r="K330" s="277"/>
      <c r="L330" s="277"/>
    </row>
    <row r="331" spans="1:12" x14ac:dyDescent="0.2">
      <c r="A331" s="273" t="s">
        <v>3</v>
      </c>
      <c r="B331" s="274">
        <f t="shared" si="18"/>
        <v>45660</v>
      </c>
      <c r="C331" s="275">
        <f>'36'!$T$44+'36'!$U$44+'36'!$V$44+'36'!$W$44</f>
        <v>0</v>
      </c>
      <c r="D331" s="266">
        <f t="shared" si="15"/>
        <v>0</v>
      </c>
      <c r="E331" s="276">
        <f t="shared" si="16"/>
        <v>0.28972244374213096</v>
      </c>
      <c r="F331" s="266">
        <f t="shared" si="17"/>
        <v>0</v>
      </c>
      <c r="G331" s="271">
        <f t="shared" si="19"/>
        <v>0.28972244374213096</v>
      </c>
      <c r="H331" s="277"/>
      <c r="I331" s="277"/>
      <c r="J331" s="277"/>
      <c r="K331" s="277"/>
      <c r="L331" s="277"/>
    </row>
    <row r="332" spans="1:12" x14ac:dyDescent="0.2">
      <c r="A332" s="273" t="s">
        <v>4</v>
      </c>
      <c r="B332" s="274">
        <f t="shared" si="18"/>
        <v>45661</v>
      </c>
      <c r="C332" s="275">
        <f>'36'!$X$44+'36'!$Y$44+'36'!$Z$44+'36'!$AA$44</f>
        <v>0</v>
      </c>
      <c r="D332" s="266">
        <f t="shared" si="15"/>
        <v>0</v>
      </c>
      <c r="E332" s="276">
        <f t="shared" si="16"/>
        <v>0.28302843390797111</v>
      </c>
      <c r="F332" s="266">
        <f t="shared" si="17"/>
        <v>0</v>
      </c>
      <c r="G332" s="271">
        <f t="shared" si="19"/>
        <v>0.28302843390797111</v>
      </c>
      <c r="H332" s="277"/>
      <c r="I332" s="277"/>
      <c r="J332" s="277"/>
      <c r="K332" s="277"/>
      <c r="L332" s="277"/>
    </row>
    <row r="333" spans="1:12" x14ac:dyDescent="0.2">
      <c r="A333" s="273" t="s">
        <v>5</v>
      </c>
      <c r="B333" s="274">
        <f t="shared" si="18"/>
        <v>45662</v>
      </c>
      <c r="C333" s="275">
        <f>'36'!$AB$44+'36'!$AC$44+'36'!$AD$44+'36'!$AE$44</f>
        <v>0</v>
      </c>
      <c r="D333" s="266">
        <f t="shared" si="15"/>
        <v>0</v>
      </c>
      <c r="E333" s="276">
        <f t="shared" si="16"/>
        <v>0.27648908854191756</v>
      </c>
      <c r="F333" s="266">
        <f t="shared" si="17"/>
        <v>0</v>
      </c>
      <c r="G333" s="271">
        <f t="shared" si="19"/>
        <v>0.27648908854191756</v>
      </c>
      <c r="H333" s="277"/>
      <c r="I333" s="277"/>
      <c r="J333" s="277"/>
      <c r="K333" s="277"/>
      <c r="L333" s="277"/>
    </row>
    <row r="334" spans="1:12" x14ac:dyDescent="0.2">
      <c r="A334" s="273" t="s">
        <v>0</v>
      </c>
      <c r="B334" s="274">
        <f t="shared" si="18"/>
        <v>45663</v>
      </c>
      <c r="C334" s="275">
        <f>'37'!$D$44+'37'!$E$44+'37'!$F$44+'37'!$G$44</f>
        <v>0</v>
      </c>
      <c r="D334" s="266">
        <f t="shared" si="15"/>
        <v>0</v>
      </c>
      <c r="E334" s="276">
        <f t="shared" si="16"/>
        <v>0.27010083413597025</v>
      </c>
      <c r="F334" s="266">
        <f t="shared" si="17"/>
        <v>0</v>
      </c>
      <c r="G334" s="271">
        <f t="shared" si="19"/>
        <v>0.27010083413597025</v>
      </c>
      <c r="H334" s="277"/>
      <c r="I334" s="277"/>
      <c r="J334" s="277"/>
      <c r="K334" s="277"/>
      <c r="L334" s="277"/>
    </row>
    <row r="335" spans="1:12" x14ac:dyDescent="0.2">
      <c r="A335" s="273" t="s">
        <v>1</v>
      </c>
      <c r="B335" s="274">
        <f t="shared" si="18"/>
        <v>45664</v>
      </c>
      <c r="C335" s="275">
        <f>'37'!$H$44+'37'!$I$44+'37'!$J$44+'37'!$K$44</f>
        <v>0</v>
      </c>
      <c r="D335" s="266">
        <f t="shared" si="15"/>
        <v>0</v>
      </c>
      <c r="E335" s="276">
        <f t="shared" si="16"/>
        <v>0.26386017974769566</v>
      </c>
      <c r="F335" s="266">
        <f t="shared" si="17"/>
        <v>0</v>
      </c>
      <c r="G335" s="271">
        <f t="shared" si="19"/>
        <v>0.26386017974769566</v>
      </c>
      <c r="H335" s="277"/>
      <c r="I335" s="277"/>
      <c r="J335" s="277"/>
      <c r="K335" s="277"/>
      <c r="L335" s="277"/>
    </row>
    <row r="336" spans="1:12" x14ac:dyDescent="0.2">
      <c r="A336" s="273" t="s">
        <v>2</v>
      </c>
      <c r="B336" s="274">
        <f t="shared" si="18"/>
        <v>45665</v>
      </c>
      <c r="C336" s="275">
        <f>'37'!$L$44+'37'!$M$44+'37'!$N$44+'37'!$O$44</f>
        <v>0</v>
      </c>
      <c r="D336" s="266">
        <f t="shared" si="15"/>
        <v>0</v>
      </c>
      <c r="E336" s="276">
        <f t="shared" si="16"/>
        <v>0.25776371509255713</v>
      </c>
      <c r="F336" s="266">
        <f t="shared" si="17"/>
        <v>0</v>
      </c>
      <c r="G336" s="271">
        <f t="shared" si="19"/>
        <v>0.25776371509255713</v>
      </c>
      <c r="H336" s="277"/>
      <c r="I336" s="277"/>
      <c r="J336" s="277"/>
      <c r="K336" s="277"/>
      <c r="L336" s="277"/>
    </row>
    <row r="337" spans="1:12" x14ac:dyDescent="0.2">
      <c r="A337" s="273" t="s">
        <v>55</v>
      </c>
      <c r="B337" s="274">
        <f t="shared" si="18"/>
        <v>45666</v>
      </c>
      <c r="C337" s="275">
        <f>'37'!$P$44+'37'!$Q$44+'37'!$R$44+'37'!$S$44</f>
        <v>0</v>
      </c>
      <c r="D337" s="266">
        <f t="shared" si="15"/>
        <v>0</v>
      </c>
      <c r="E337" s="276">
        <f t="shared" si="16"/>
        <v>0.25180810868032166</v>
      </c>
      <c r="F337" s="266">
        <f t="shared" si="17"/>
        <v>0</v>
      </c>
      <c r="G337" s="271">
        <f t="shared" si="19"/>
        <v>0.25180810868032166</v>
      </c>
      <c r="H337" s="277"/>
      <c r="I337" s="277"/>
      <c r="J337" s="277"/>
      <c r="K337" s="277"/>
      <c r="L337" s="277"/>
    </row>
    <row r="338" spans="1:12" x14ac:dyDescent="0.2">
      <c r="A338" s="273" t="s">
        <v>3</v>
      </c>
      <c r="B338" s="274">
        <f t="shared" si="18"/>
        <v>45667</v>
      </c>
      <c r="C338" s="275">
        <f>'37'!$T$44+'37'!$U$44+'37'!$V$44+'37'!$W$44</f>
        <v>0</v>
      </c>
      <c r="D338" s="266">
        <f t="shared" si="15"/>
        <v>0</v>
      </c>
      <c r="E338" s="276">
        <f t="shared" si="16"/>
        <v>0.24599010599452509</v>
      </c>
      <c r="F338" s="266">
        <f t="shared" si="17"/>
        <v>0</v>
      </c>
      <c r="G338" s="271">
        <f t="shared" si="19"/>
        <v>0.24599010599452509</v>
      </c>
      <c r="H338" s="277"/>
      <c r="I338" s="277"/>
      <c r="J338" s="277"/>
      <c r="K338" s="277"/>
      <c r="L338" s="277"/>
    </row>
    <row r="339" spans="1:12" x14ac:dyDescent="0.2">
      <c r="A339" s="273" t="s">
        <v>4</v>
      </c>
      <c r="B339" s="274">
        <f t="shared" si="18"/>
        <v>45668</v>
      </c>
      <c r="C339" s="275">
        <f>'37'!$X$44+'37'!$Y$44+'37'!$Z$44+'37'!$AA$44</f>
        <v>0</v>
      </c>
      <c r="D339" s="266">
        <f t="shared" ref="D339:D402" si="20">D338*(1-$D$78)+C339*$D$78</f>
        <v>0</v>
      </c>
      <c r="E339" s="276">
        <f t="shared" ref="E339:E402" si="21">E338*(1-$E$78)+C339*$E$78</f>
        <v>0.24030652771400018</v>
      </c>
      <c r="F339" s="266">
        <f t="shared" ref="F339:F402" si="22">C339/5</f>
        <v>0</v>
      </c>
      <c r="G339" s="271">
        <f t="shared" si="19"/>
        <v>0.24030652771400018</v>
      </c>
      <c r="H339" s="277"/>
      <c r="I339" s="277"/>
      <c r="J339" s="277"/>
      <c r="K339" s="277"/>
      <c r="L339" s="277"/>
    </row>
    <row r="340" spans="1:12" x14ac:dyDescent="0.2">
      <c r="A340" s="273" t="s">
        <v>5</v>
      </c>
      <c r="B340" s="274">
        <f t="shared" ref="B340:B403" si="23">B339+1</f>
        <v>45669</v>
      </c>
      <c r="C340" s="275">
        <f>'37'!$AB$44+'37'!$AC$44+'37'!$AD$44+'37'!$AE$44</f>
        <v>0</v>
      </c>
      <c r="D340" s="266">
        <f t="shared" si="20"/>
        <v>0</v>
      </c>
      <c r="E340" s="276">
        <f t="shared" si="21"/>
        <v>0.23475426797549653</v>
      </c>
      <c r="F340" s="266">
        <f t="shared" si="22"/>
        <v>0</v>
      </c>
      <c r="G340" s="271">
        <f t="shared" ref="G340:G403" si="24">E340-D340</f>
        <v>0.23475426797549653</v>
      </c>
      <c r="H340" s="277"/>
      <c r="I340" s="277"/>
      <c r="J340" s="277"/>
      <c r="K340" s="277"/>
      <c r="L340" s="277"/>
    </row>
    <row r="341" spans="1:12" x14ac:dyDescent="0.2">
      <c r="A341" s="273" t="s">
        <v>0</v>
      </c>
      <c r="B341" s="274">
        <f t="shared" si="23"/>
        <v>45670</v>
      </c>
      <c r="C341" s="275">
        <f>'38'!$D$44+'38'!$E$44+'38'!$F$44+'38'!$G$44</f>
        <v>0</v>
      </c>
      <c r="D341" s="266">
        <f t="shared" si="20"/>
        <v>0</v>
      </c>
      <c r="E341" s="276">
        <f t="shared" si="21"/>
        <v>0.22933029267644223</v>
      </c>
      <c r="F341" s="266">
        <f t="shared" si="22"/>
        <v>0</v>
      </c>
      <c r="G341" s="271">
        <f t="shared" si="24"/>
        <v>0.22933029267644223</v>
      </c>
      <c r="H341" s="277"/>
      <c r="I341" s="277"/>
      <c r="J341" s="277"/>
      <c r="K341" s="277"/>
      <c r="L341" s="277"/>
    </row>
    <row r="342" spans="1:12" x14ac:dyDescent="0.2">
      <c r="A342" s="273" t="s">
        <v>1</v>
      </c>
      <c r="B342" s="274">
        <f t="shared" si="23"/>
        <v>45671</v>
      </c>
      <c r="C342" s="275">
        <f>'38'!$H$44+'38'!$I$44+'38'!$J$44+'38'!$K$44</f>
        <v>0</v>
      </c>
      <c r="D342" s="266">
        <f t="shared" si="20"/>
        <v>0</v>
      </c>
      <c r="E342" s="276">
        <f t="shared" si="21"/>
        <v>0.22403163781692012</v>
      </c>
      <c r="F342" s="266">
        <f t="shared" si="22"/>
        <v>0</v>
      </c>
      <c r="G342" s="271">
        <f t="shared" si="24"/>
        <v>0.22403163781692012</v>
      </c>
      <c r="H342" s="277"/>
      <c r="I342" s="277"/>
      <c r="J342" s="277"/>
      <c r="K342" s="277"/>
      <c r="L342" s="277"/>
    </row>
    <row r="343" spans="1:12" x14ac:dyDescent="0.2">
      <c r="A343" s="273" t="s">
        <v>2</v>
      </c>
      <c r="B343" s="274">
        <f t="shared" si="23"/>
        <v>45672</v>
      </c>
      <c r="C343" s="275">
        <f>'38'!$L$44+'38'!$M$44+'38'!$N$44+'38'!$O$44</f>
        <v>0</v>
      </c>
      <c r="D343" s="266">
        <f t="shared" si="20"/>
        <v>0</v>
      </c>
      <c r="E343" s="276">
        <f t="shared" si="21"/>
        <v>0.21885540787995261</v>
      </c>
      <c r="F343" s="266">
        <f t="shared" si="22"/>
        <v>0</v>
      </c>
      <c r="G343" s="271">
        <f t="shared" si="24"/>
        <v>0.21885540787995261</v>
      </c>
      <c r="H343" s="277"/>
      <c r="I343" s="277"/>
      <c r="J343" s="277"/>
      <c r="K343" s="277"/>
      <c r="L343" s="277"/>
    </row>
    <row r="344" spans="1:12" x14ac:dyDescent="0.2">
      <c r="A344" s="273" t="s">
        <v>55</v>
      </c>
      <c r="B344" s="274">
        <f t="shared" si="23"/>
        <v>45673</v>
      </c>
      <c r="C344" s="275">
        <f>'38'!$P$44+'38'!$Q$44+'38'!$R$44+'38'!$S$44</f>
        <v>0</v>
      </c>
      <c r="D344" s="266">
        <f t="shared" si="20"/>
        <v>0</v>
      </c>
      <c r="E344" s="276">
        <f t="shared" si="21"/>
        <v>0.21379877424920973</v>
      </c>
      <c r="F344" s="266">
        <f t="shared" si="22"/>
        <v>0</v>
      </c>
      <c r="G344" s="271">
        <f t="shared" si="24"/>
        <v>0.21379877424920973</v>
      </c>
      <c r="H344" s="277"/>
      <c r="I344" s="277"/>
      <c r="J344" s="277"/>
      <c r="K344" s="277"/>
      <c r="L344" s="277"/>
    </row>
    <row r="345" spans="1:12" x14ac:dyDescent="0.2">
      <c r="A345" s="273" t="s">
        <v>3</v>
      </c>
      <c r="B345" s="274">
        <f t="shared" si="23"/>
        <v>45674</v>
      </c>
      <c r="C345" s="275">
        <f>'38'!$T$44+'38'!$U$44+'38'!$V$44+'38'!$W$44</f>
        <v>0</v>
      </c>
      <c r="D345" s="266">
        <f t="shared" si="20"/>
        <v>0</v>
      </c>
      <c r="E345" s="276">
        <f t="shared" si="21"/>
        <v>0.20885897366327599</v>
      </c>
      <c r="F345" s="266">
        <f t="shared" si="22"/>
        <v>0</v>
      </c>
      <c r="G345" s="271">
        <f t="shared" si="24"/>
        <v>0.20885897366327599</v>
      </c>
      <c r="H345" s="277"/>
      <c r="I345" s="277"/>
      <c r="J345" s="277"/>
      <c r="K345" s="277"/>
      <c r="L345" s="277"/>
    </row>
    <row r="346" spans="1:12" x14ac:dyDescent="0.2">
      <c r="A346" s="273" t="s">
        <v>4</v>
      </c>
      <c r="B346" s="274">
        <f t="shared" si="23"/>
        <v>45675</v>
      </c>
      <c r="C346" s="275">
        <f>'38'!$X$44+'38'!$Y$44+'38'!$Z$44+'38'!$AA$44</f>
        <v>0</v>
      </c>
      <c r="D346" s="266">
        <f t="shared" si="20"/>
        <v>0</v>
      </c>
      <c r="E346" s="276">
        <f t="shared" si="21"/>
        <v>0.20403330670563119</v>
      </c>
      <c r="F346" s="266">
        <f t="shared" si="22"/>
        <v>0</v>
      </c>
      <c r="G346" s="271">
        <f t="shared" si="24"/>
        <v>0.20403330670563119</v>
      </c>
      <c r="H346" s="277"/>
      <c r="I346" s="277"/>
      <c r="J346" s="277"/>
      <c r="K346" s="277"/>
      <c r="L346" s="277"/>
    </row>
    <row r="347" spans="1:12" x14ac:dyDescent="0.2">
      <c r="A347" s="273" t="s">
        <v>5</v>
      </c>
      <c r="B347" s="274">
        <f t="shared" si="23"/>
        <v>45676</v>
      </c>
      <c r="C347" s="275">
        <f>'38'!$AB$44+'38'!$AC$44+'38'!$AD$44+'38'!$AE$44</f>
        <v>0</v>
      </c>
      <c r="D347" s="266">
        <f t="shared" si="20"/>
        <v>0</v>
      </c>
      <c r="E347" s="276">
        <f t="shared" si="21"/>
        <v>0.19931913632952014</v>
      </c>
      <c r="F347" s="266">
        <f t="shared" si="22"/>
        <v>0</v>
      </c>
      <c r="G347" s="271">
        <f t="shared" si="24"/>
        <v>0.19931913632952014</v>
      </c>
      <c r="H347" s="277"/>
      <c r="I347" s="277"/>
      <c r="J347" s="277"/>
      <c r="K347" s="277"/>
      <c r="L347" s="277"/>
    </row>
    <row r="348" spans="1:12" x14ac:dyDescent="0.2">
      <c r="A348" s="273" t="s">
        <v>0</v>
      </c>
      <c r="B348" s="274">
        <f t="shared" si="23"/>
        <v>45677</v>
      </c>
      <c r="C348" s="275">
        <f>'39'!$D$44+'39'!$E$44+'39'!$F$44+'39'!$G$44</f>
        <v>0</v>
      </c>
      <c r="D348" s="266">
        <f t="shared" si="20"/>
        <v>0</v>
      </c>
      <c r="E348" s="276">
        <f t="shared" si="21"/>
        <v>0.19471388641690512</v>
      </c>
      <c r="F348" s="266">
        <f t="shared" si="22"/>
        <v>0</v>
      </c>
      <c r="G348" s="271">
        <f t="shared" si="24"/>
        <v>0.19471388641690512</v>
      </c>
      <c r="H348" s="277"/>
      <c r="I348" s="277"/>
      <c r="J348" s="277"/>
      <c r="K348" s="277"/>
      <c r="L348" s="277"/>
    </row>
    <row r="349" spans="1:12" x14ac:dyDescent="0.2">
      <c r="A349" s="273" t="s">
        <v>1</v>
      </c>
      <c r="B349" s="274">
        <f t="shared" si="23"/>
        <v>45678</v>
      </c>
      <c r="C349" s="275">
        <f>'39'!$H$44+'39'!$I$44+'39'!$J$44+'39'!$K$44</f>
        <v>0</v>
      </c>
      <c r="D349" s="266">
        <f t="shared" si="20"/>
        <v>0</v>
      </c>
      <c r="E349" s="276">
        <f t="shared" si="21"/>
        <v>0.19021504037071355</v>
      </c>
      <c r="F349" s="266">
        <f t="shared" si="22"/>
        <v>0</v>
      </c>
      <c r="G349" s="271">
        <f t="shared" si="24"/>
        <v>0.19021504037071355</v>
      </c>
      <c r="H349" s="277"/>
      <c r="I349" s="277"/>
      <c r="J349" s="277"/>
      <c r="K349" s="277"/>
      <c r="L349" s="277"/>
    </row>
    <row r="350" spans="1:12" x14ac:dyDescent="0.2">
      <c r="A350" s="273" t="s">
        <v>2</v>
      </c>
      <c r="B350" s="274">
        <f t="shared" si="23"/>
        <v>45679</v>
      </c>
      <c r="C350" s="275">
        <f>'39'!$L$44+'39'!$M$44+'39'!$N$44+'39'!$O$44</f>
        <v>0</v>
      </c>
      <c r="D350" s="266">
        <f t="shared" si="20"/>
        <v>0</v>
      </c>
      <c r="E350" s="276">
        <f t="shared" si="21"/>
        <v>0.18582013973961167</v>
      </c>
      <c r="F350" s="266">
        <f t="shared" si="22"/>
        <v>0</v>
      </c>
      <c r="G350" s="271">
        <f t="shared" si="24"/>
        <v>0.18582013973961167</v>
      </c>
      <c r="H350" s="277"/>
      <c r="I350" s="277"/>
      <c r="J350" s="277"/>
      <c r="K350" s="277"/>
      <c r="L350" s="277"/>
    </row>
    <row r="351" spans="1:12" x14ac:dyDescent="0.2">
      <c r="A351" s="273" t="s">
        <v>55</v>
      </c>
      <c r="B351" s="274">
        <f t="shared" si="23"/>
        <v>45680</v>
      </c>
      <c r="C351" s="275">
        <f>'39'!$P$44+'39'!$Q$44+'39'!$R$44+'39'!$S$44</f>
        <v>0</v>
      </c>
      <c r="D351" s="266">
        <f t="shared" si="20"/>
        <v>0</v>
      </c>
      <c r="E351" s="276">
        <f t="shared" si="21"/>
        <v>0.18152678287455276</v>
      </c>
      <c r="F351" s="266">
        <f t="shared" si="22"/>
        <v>0</v>
      </c>
      <c r="G351" s="271">
        <f t="shared" si="24"/>
        <v>0.18152678287455276</v>
      </c>
      <c r="H351" s="277"/>
      <c r="I351" s="277"/>
      <c r="J351" s="277"/>
      <c r="K351" s="277"/>
      <c r="L351" s="277"/>
    </row>
    <row r="352" spans="1:12" x14ac:dyDescent="0.2">
      <c r="A352" s="273" t="s">
        <v>3</v>
      </c>
      <c r="B352" s="274">
        <f t="shared" si="23"/>
        <v>45681</v>
      </c>
      <c r="C352" s="275">
        <f>'39'!$T$44+'39'!$U$44+'39'!$V$44+'39'!$W$44</f>
        <v>0</v>
      </c>
      <c r="D352" s="266">
        <f t="shared" si="20"/>
        <v>0</v>
      </c>
      <c r="E352" s="276">
        <f t="shared" si="21"/>
        <v>0.17733262361636562</v>
      </c>
      <c r="F352" s="266">
        <f t="shared" si="22"/>
        <v>0</v>
      </c>
      <c r="G352" s="271">
        <f t="shared" si="24"/>
        <v>0.17733262361636562</v>
      </c>
      <c r="H352" s="277"/>
      <c r="I352" s="277"/>
      <c r="J352" s="277"/>
      <c r="K352" s="277"/>
      <c r="L352" s="277"/>
    </row>
    <row r="353" spans="1:12" x14ac:dyDescent="0.2">
      <c r="A353" s="273" t="s">
        <v>4</v>
      </c>
      <c r="B353" s="274">
        <f t="shared" si="23"/>
        <v>45682</v>
      </c>
      <c r="C353" s="275">
        <f>'39'!$X$44+'39'!$Y$44+'39'!$Z$44+'39'!$AA$44</f>
        <v>0</v>
      </c>
      <c r="D353" s="266">
        <f t="shared" si="20"/>
        <v>0</v>
      </c>
      <c r="E353" s="276">
        <f t="shared" si="21"/>
        <v>0.17323537001366621</v>
      </c>
      <c r="F353" s="266">
        <f t="shared" si="22"/>
        <v>0</v>
      </c>
      <c r="G353" s="271">
        <f t="shared" si="24"/>
        <v>0.17323537001366621</v>
      </c>
      <c r="H353" s="277"/>
      <c r="I353" s="277"/>
      <c r="J353" s="277"/>
      <c r="K353" s="277"/>
      <c r="L353" s="277"/>
    </row>
    <row r="354" spans="1:12" x14ac:dyDescent="0.2">
      <c r="A354" s="273" t="s">
        <v>5</v>
      </c>
      <c r="B354" s="274">
        <f t="shared" si="23"/>
        <v>45683</v>
      </c>
      <c r="C354" s="275">
        <f>'39'!$AB$44+'39'!$AC$44+'39'!$AD$44+'39'!$AE$44</f>
        <v>0</v>
      </c>
      <c r="D354" s="266">
        <f t="shared" si="20"/>
        <v>0</v>
      </c>
      <c r="E354" s="276">
        <f t="shared" si="21"/>
        <v>0.1692327830703918</v>
      </c>
      <c r="F354" s="266">
        <f t="shared" si="22"/>
        <v>0</v>
      </c>
      <c r="G354" s="271">
        <f t="shared" si="24"/>
        <v>0.1692327830703918</v>
      </c>
      <c r="H354" s="277"/>
      <c r="I354" s="277"/>
      <c r="J354" s="277"/>
      <c r="K354" s="277"/>
      <c r="L354" s="277"/>
    </row>
    <row r="355" spans="1:12" x14ac:dyDescent="0.2">
      <c r="A355" s="273" t="s">
        <v>0</v>
      </c>
      <c r="B355" s="274">
        <f t="shared" si="23"/>
        <v>45684</v>
      </c>
      <c r="C355" s="275">
        <f>'40'!$D$44+'40'!$E$44+'40'!$F$44+'40'!$G$44</f>
        <v>0</v>
      </c>
      <c r="D355" s="266">
        <f t="shared" si="20"/>
        <v>0</v>
      </c>
      <c r="E355" s="276">
        <f t="shared" si="21"/>
        <v>0.16532267552227331</v>
      </c>
      <c r="F355" s="266">
        <f t="shared" si="22"/>
        <v>0</v>
      </c>
      <c r="G355" s="271">
        <f t="shared" si="24"/>
        <v>0.16532267552227331</v>
      </c>
      <c r="H355" s="277"/>
      <c r="I355" s="277"/>
      <c r="J355" s="277"/>
      <c r="K355" s="277"/>
      <c r="L355" s="277"/>
    </row>
    <row r="356" spans="1:12" x14ac:dyDescent="0.2">
      <c r="A356" s="273" t="s">
        <v>1</v>
      </c>
      <c r="B356" s="274">
        <f t="shared" si="23"/>
        <v>45685</v>
      </c>
      <c r="C356" s="275">
        <f>'40'!$H$44+'40'!$I$44+'40'!$J$44+'40'!$K$44</f>
        <v>0</v>
      </c>
      <c r="D356" s="266">
        <f t="shared" si="20"/>
        <v>0</v>
      </c>
      <c r="E356" s="276">
        <f t="shared" si="21"/>
        <v>0.16150291064157696</v>
      </c>
      <c r="F356" s="266">
        <f t="shared" si="22"/>
        <v>0</v>
      </c>
      <c r="G356" s="271">
        <f t="shared" si="24"/>
        <v>0.16150291064157696</v>
      </c>
      <c r="H356" s="277"/>
      <c r="I356" s="277"/>
      <c r="J356" s="277"/>
      <c r="K356" s="277"/>
      <c r="L356" s="277"/>
    </row>
    <row r="357" spans="1:12" x14ac:dyDescent="0.2">
      <c r="A357" s="273" t="s">
        <v>2</v>
      </c>
      <c r="B357" s="274">
        <f t="shared" si="23"/>
        <v>45686</v>
      </c>
      <c r="C357" s="275">
        <f>'40'!$L$44+'40'!$M$44+'40'!$N$44+'40'!$O$44</f>
        <v>0</v>
      </c>
      <c r="D357" s="266">
        <f t="shared" si="20"/>
        <v>0</v>
      </c>
      <c r="E357" s="276">
        <f t="shared" si="21"/>
        <v>0.1577714010694625</v>
      </c>
      <c r="F357" s="266">
        <f t="shared" si="22"/>
        <v>0</v>
      </c>
      <c r="G357" s="271">
        <f t="shared" si="24"/>
        <v>0.1577714010694625</v>
      </c>
      <c r="H357" s="277"/>
      <c r="I357" s="277"/>
      <c r="J357" s="277"/>
      <c r="K357" s="277"/>
      <c r="L357" s="277"/>
    </row>
    <row r="358" spans="1:12" x14ac:dyDescent="0.2">
      <c r="A358" s="273" t="s">
        <v>55</v>
      </c>
      <c r="B358" s="274">
        <f t="shared" si="23"/>
        <v>45687</v>
      </c>
      <c r="C358" s="275">
        <f>'40'!$P$44+'40'!$Q$44+'40'!$R$44+'40'!$S$44</f>
        <v>0</v>
      </c>
      <c r="D358" s="266">
        <f t="shared" si="20"/>
        <v>0</v>
      </c>
      <c r="E358" s="276">
        <f t="shared" si="21"/>
        <v>0.15412610767531948</v>
      </c>
      <c r="F358" s="266">
        <f t="shared" si="22"/>
        <v>0</v>
      </c>
      <c r="G358" s="271">
        <f t="shared" si="24"/>
        <v>0.15412610767531948</v>
      </c>
      <c r="H358" s="277"/>
      <c r="I358" s="277"/>
      <c r="J358" s="277"/>
      <c r="K358" s="277"/>
      <c r="L358" s="277"/>
    </row>
    <row r="359" spans="1:12" x14ac:dyDescent="0.2">
      <c r="A359" s="273" t="s">
        <v>3</v>
      </c>
      <c r="B359" s="274">
        <f t="shared" si="23"/>
        <v>45688</v>
      </c>
      <c r="C359" s="275">
        <f>'40'!$T$44+'40'!$U$44+'40'!$V$44+'40'!$W$44</f>
        <v>0</v>
      </c>
      <c r="D359" s="266">
        <f t="shared" si="20"/>
        <v>0</v>
      </c>
      <c r="E359" s="276">
        <f t="shared" si="21"/>
        <v>0.15056503844245861</v>
      </c>
      <c r="F359" s="266">
        <f t="shared" si="22"/>
        <v>0</v>
      </c>
      <c r="G359" s="271">
        <f t="shared" si="24"/>
        <v>0.15056503844245861</v>
      </c>
      <c r="H359" s="277"/>
      <c r="I359" s="277"/>
      <c r="J359" s="277"/>
      <c r="K359" s="277"/>
      <c r="L359" s="277"/>
    </row>
    <row r="360" spans="1:12" x14ac:dyDescent="0.2">
      <c r="A360" s="273" t="s">
        <v>4</v>
      </c>
      <c r="B360" s="274">
        <f t="shared" si="23"/>
        <v>45689</v>
      </c>
      <c r="C360" s="275">
        <f>'40'!$X$44+'40'!$Y$44+'40'!$Z$44+'40'!$AA$44</f>
        <v>0</v>
      </c>
      <c r="D360" s="266">
        <f t="shared" si="20"/>
        <v>0</v>
      </c>
      <c r="E360" s="276">
        <f t="shared" si="21"/>
        <v>0.14708624737954895</v>
      </c>
      <c r="F360" s="266">
        <f t="shared" si="22"/>
        <v>0</v>
      </c>
      <c r="G360" s="271">
        <f t="shared" si="24"/>
        <v>0.14708624737954895</v>
      </c>
      <c r="H360" s="277"/>
      <c r="I360" s="277"/>
      <c r="J360" s="277"/>
      <c r="K360" s="277"/>
      <c r="L360" s="277"/>
    </row>
    <row r="361" spans="1:12" x14ac:dyDescent="0.2">
      <c r="A361" s="273" t="s">
        <v>5</v>
      </c>
      <c r="B361" s="274">
        <f t="shared" si="23"/>
        <v>45690</v>
      </c>
      <c r="C361" s="275">
        <f>'40'!$AB$44+'40'!$AC$44+'40'!$AD$44+'40'!$AE$44</f>
        <v>0</v>
      </c>
      <c r="D361" s="266">
        <f t="shared" si="20"/>
        <v>0</v>
      </c>
      <c r="E361" s="276">
        <f t="shared" si="21"/>
        <v>0.14368783345720637</v>
      </c>
      <c r="F361" s="266">
        <f t="shared" si="22"/>
        <v>0</v>
      </c>
      <c r="G361" s="271">
        <f t="shared" si="24"/>
        <v>0.14368783345720637</v>
      </c>
      <c r="H361" s="277"/>
      <c r="I361" s="277"/>
      <c r="J361" s="277"/>
      <c r="K361" s="277"/>
      <c r="L361" s="277"/>
    </row>
    <row r="362" spans="1:12" x14ac:dyDescent="0.2">
      <c r="A362" s="273" t="s">
        <v>0</v>
      </c>
      <c r="B362" s="274">
        <f t="shared" si="23"/>
        <v>45691</v>
      </c>
      <c r="C362" s="275">
        <f>'41'!$D$44+'41'!$E$44+'41'!$F$44+'41'!$G$44</f>
        <v>0</v>
      </c>
      <c r="D362" s="266">
        <f t="shared" si="20"/>
        <v>0</v>
      </c>
      <c r="E362" s="276">
        <f t="shared" si="21"/>
        <v>0.14036793956915206</v>
      </c>
      <c r="F362" s="266">
        <f t="shared" si="22"/>
        <v>0</v>
      </c>
      <c r="G362" s="271">
        <f t="shared" si="24"/>
        <v>0.14036793956915206</v>
      </c>
      <c r="H362" s="277"/>
      <c r="I362" s="277"/>
      <c r="J362" s="277"/>
      <c r="K362" s="277"/>
      <c r="L362" s="277"/>
    </row>
    <row r="363" spans="1:12" x14ac:dyDescent="0.2">
      <c r="A363" s="273" t="s">
        <v>1</v>
      </c>
      <c r="B363" s="274">
        <f t="shared" si="23"/>
        <v>45692</v>
      </c>
      <c r="C363" s="275">
        <f>'41'!$H$44+'41'!$I$44+'41'!$J$44+'41'!$K$44</f>
        <v>0</v>
      </c>
      <c r="D363" s="266">
        <f t="shared" si="20"/>
        <v>0</v>
      </c>
      <c r="E363" s="276">
        <f t="shared" si="21"/>
        <v>0.13712475151737316</v>
      </c>
      <c r="F363" s="266">
        <f t="shared" si="22"/>
        <v>0</v>
      </c>
      <c r="G363" s="271">
        <f t="shared" si="24"/>
        <v>0.13712475151737316</v>
      </c>
      <c r="H363" s="277"/>
      <c r="I363" s="277"/>
      <c r="J363" s="277"/>
      <c r="K363" s="277"/>
      <c r="L363" s="277"/>
    </row>
    <row r="364" spans="1:12" x14ac:dyDescent="0.2">
      <c r="A364" s="273" t="s">
        <v>2</v>
      </c>
      <c r="B364" s="274">
        <f t="shared" si="23"/>
        <v>45693</v>
      </c>
      <c r="C364" s="275">
        <f>'41'!$L$44+'41'!$M$44+'41'!$N$44+'41'!$O$44</f>
        <v>0</v>
      </c>
      <c r="D364" s="266">
        <f t="shared" si="20"/>
        <v>0</v>
      </c>
      <c r="E364" s="276">
        <f t="shared" si="21"/>
        <v>0.13395649702073148</v>
      </c>
      <c r="F364" s="266">
        <f t="shared" si="22"/>
        <v>0</v>
      </c>
      <c r="G364" s="271">
        <f t="shared" si="24"/>
        <v>0.13395649702073148</v>
      </c>
      <c r="H364" s="277"/>
      <c r="I364" s="277"/>
      <c r="J364" s="277"/>
      <c r="K364" s="277"/>
      <c r="L364" s="277"/>
    </row>
    <row r="365" spans="1:12" x14ac:dyDescent="0.2">
      <c r="A365" s="273" t="s">
        <v>55</v>
      </c>
      <c r="B365" s="274">
        <f t="shared" si="23"/>
        <v>45694</v>
      </c>
      <c r="C365" s="275">
        <f>'41'!$P$44+'41'!$Q$44+'41'!$R$44+'41'!$S$44</f>
        <v>0</v>
      </c>
      <c r="D365" s="266">
        <f t="shared" si="20"/>
        <v>0</v>
      </c>
      <c r="E365" s="276">
        <f t="shared" si="21"/>
        <v>0.13086144474647793</v>
      </c>
      <c r="F365" s="266">
        <f t="shared" si="22"/>
        <v>0</v>
      </c>
      <c r="G365" s="271">
        <f t="shared" si="24"/>
        <v>0.13086144474647793</v>
      </c>
      <c r="H365" s="277"/>
      <c r="I365" s="277"/>
      <c r="J365" s="277"/>
      <c r="K365" s="277"/>
      <c r="L365" s="277"/>
    </row>
    <row r="366" spans="1:12" x14ac:dyDescent="0.2">
      <c r="A366" s="273" t="s">
        <v>3</v>
      </c>
      <c r="B366" s="274">
        <f t="shared" si="23"/>
        <v>45695</v>
      </c>
      <c r="C366" s="275">
        <f>'41'!$T$44+'41'!$U$44+'41'!$V$44+'41'!$W$44</f>
        <v>0</v>
      </c>
      <c r="D366" s="266">
        <f t="shared" si="20"/>
        <v>0</v>
      </c>
      <c r="E366" s="276">
        <f t="shared" si="21"/>
        <v>0.12783790336414386</v>
      </c>
      <c r="F366" s="266">
        <f t="shared" si="22"/>
        <v>0</v>
      </c>
      <c r="G366" s="271">
        <f t="shared" si="24"/>
        <v>0.12783790336414386</v>
      </c>
      <c r="H366" s="277"/>
      <c r="I366" s="277"/>
      <c r="J366" s="277"/>
      <c r="K366" s="277"/>
      <c r="L366" s="277"/>
    </row>
    <row r="367" spans="1:12" x14ac:dyDescent="0.2">
      <c r="A367" s="273" t="s">
        <v>4</v>
      </c>
      <c r="B367" s="274">
        <f t="shared" si="23"/>
        <v>45696</v>
      </c>
      <c r="C367" s="275">
        <f>'41'!$X$44+'41'!$Y$44+'41'!$Z$44+'41'!$AA$44</f>
        <v>0</v>
      </c>
      <c r="D367" s="266">
        <f t="shared" si="20"/>
        <v>0</v>
      </c>
      <c r="E367" s="276">
        <f t="shared" si="21"/>
        <v>0.12488422062129215</v>
      </c>
      <c r="F367" s="266">
        <f t="shared" si="22"/>
        <v>0</v>
      </c>
      <c r="G367" s="271">
        <f t="shared" si="24"/>
        <v>0.12488422062129215</v>
      </c>
      <c r="H367" s="277"/>
      <c r="I367" s="277"/>
      <c r="J367" s="277"/>
      <c r="K367" s="277"/>
      <c r="L367" s="277"/>
    </row>
    <row r="368" spans="1:12" x14ac:dyDescent="0.2">
      <c r="A368" s="273" t="s">
        <v>5</v>
      </c>
      <c r="B368" s="274">
        <f t="shared" si="23"/>
        <v>45697</v>
      </c>
      <c r="C368" s="275">
        <f>'41'!$AB$44+'41'!$AC$44+'41'!$AD$44+'41'!$AE$44</f>
        <v>0</v>
      </c>
      <c r="D368" s="266">
        <f t="shared" si="20"/>
        <v>0</v>
      </c>
      <c r="E368" s="276">
        <f t="shared" si="21"/>
        <v>0.12199878244062298</v>
      </c>
      <c r="F368" s="266">
        <f t="shared" si="22"/>
        <v>0</v>
      </c>
      <c r="G368" s="271">
        <f t="shared" si="24"/>
        <v>0.12199878244062298</v>
      </c>
      <c r="H368" s="277"/>
      <c r="I368" s="277"/>
      <c r="J368" s="277"/>
      <c r="K368" s="277"/>
      <c r="L368" s="277"/>
    </row>
    <row r="369" spans="1:12" x14ac:dyDescent="0.2">
      <c r="A369" s="273" t="s">
        <v>0</v>
      </c>
      <c r="B369" s="274">
        <f t="shared" si="23"/>
        <v>45698</v>
      </c>
      <c r="C369" s="275">
        <f>'42'!$D$44+'42'!$E$44+'42'!$F$44+'42'!$G$44</f>
        <v>0</v>
      </c>
      <c r="D369" s="266">
        <f t="shared" si="20"/>
        <v>0</v>
      </c>
      <c r="E369" s="276">
        <f t="shared" si="21"/>
        <v>0.11918001203794085</v>
      </c>
      <c r="F369" s="266">
        <f t="shared" si="22"/>
        <v>0</v>
      </c>
      <c r="G369" s="271">
        <f t="shared" si="24"/>
        <v>0.11918001203794085</v>
      </c>
      <c r="H369" s="277"/>
      <c r="I369" s="277"/>
      <c r="J369" s="277"/>
      <c r="K369" s="277"/>
      <c r="L369" s="277"/>
    </row>
    <row r="370" spans="1:12" x14ac:dyDescent="0.2">
      <c r="A370" s="273" t="s">
        <v>1</v>
      </c>
      <c r="B370" s="274">
        <f t="shared" si="23"/>
        <v>45699</v>
      </c>
      <c r="C370" s="275">
        <f>'42'!$H$44+'42'!$I$44+'42'!$J$44+'42'!$K$44</f>
        <v>0</v>
      </c>
      <c r="D370" s="266">
        <f t="shared" si="20"/>
        <v>0</v>
      </c>
      <c r="E370" s="276">
        <f t="shared" si="21"/>
        <v>0.11642636906050087</v>
      </c>
      <c r="F370" s="266">
        <f t="shared" si="22"/>
        <v>0</v>
      </c>
      <c r="G370" s="271">
        <f t="shared" si="24"/>
        <v>0.11642636906050087</v>
      </c>
      <c r="H370" s="277"/>
      <c r="I370" s="277"/>
      <c r="J370" s="277"/>
      <c r="K370" s="277"/>
      <c r="L370" s="277"/>
    </row>
    <row r="371" spans="1:12" x14ac:dyDescent="0.2">
      <c r="A371" s="273" t="s">
        <v>2</v>
      </c>
      <c r="B371" s="274">
        <f t="shared" si="23"/>
        <v>45700</v>
      </c>
      <c r="C371" s="275">
        <f>'42'!$L$44+'42'!$M$44+'42'!$N$44+'42'!$O$44</f>
        <v>0</v>
      </c>
      <c r="D371" s="266">
        <f t="shared" si="20"/>
        <v>0</v>
      </c>
      <c r="E371" s="276">
        <f t="shared" si="21"/>
        <v>0.1137363487452636</v>
      </c>
      <c r="F371" s="266">
        <f t="shared" si="22"/>
        <v>0</v>
      </c>
      <c r="G371" s="271">
        <f t="shared" si="24"/>
        <v>0.1137363487452636</v>
      </c>
      <c r="H371" s="277"/>
      <c r="I371" s="277"/>
      <c r="J371" s="277"/>
      <c r="K371" s="277"/>
      <c r="L371" s="277"/>
    </row>
    <row r="372" spans="1:12" x14ac:dyDescent="0.2">
      <c r="A372" s="273" t="s">
        <v>55</v>
      </c>
      <c r="B372" s="274">
        <f t="shared" si="23"/>
        <v>45701</v>
      </c>
      <c r="C372" s="275">
        <f>'42'!$P$44+'42'!$Q$44+'42'!$R$44+'42'!$S$44</f>
        <v>0</v>
      </c>
      <c r="D372" s="266">
        <f t="shared" si="20"/>
        <v>0</v>
      </c>
      <c r="E372" s="276">
        <f t="shared" si="21"/>
        <v>0.1111084810965982</v>
      </c>
      <c r="F372" s="266">
        <f t="shared" si="22"/>
        <v>0</v>
      </c>
      <c r="G372" s="271">
        <f t="shared" si="24"/>
        <v>0.1111084810965982</v>
      </c>
      <c r="H372" s="277"/>
      <c r="I372" s="277"/>
      <c r="J372" s="277"/>
      <c r="K372" s="277"/>
      <c r="L372" s="277"/>
    </row>
    <row r="373" spans="1:12" x14ac:dyDescent="0.2">
      <c r="A373" s="273" t="s">
        <v>3</v>
      </c>
      <c r="B373" s="274">
        <f t="shared" si="23"/>
        <v>45702</v>
      </c>
      <c r="C373" s="275">
        <f>'42'!$T$44+'42'!$U$44+'42'!$V$44+'42'!$W$44</f>
        <v>0</v>
      </c>
      <c r="D373" s="266">
        <f t="shared" si="20"/>
        <v>0</v>
      </c>
      <c r="E373" s="276">
        <f t="shared" si="21"/>
        <v>0.10854133008298469</v>
      </c>
      <c r="F373" s="266">
        <f t="shared" si="22"/>
        <v>0</v>
      </c>
      <c r="G373" s="271">
        <f t="shared" si="24"/>
        <v>0.10854133008298469</v>
      </c>
      <c r="H373" s="277"/>
      <c r="I373" s="277"/>
      <c r="J373" s="277"/>
      <c r="K373" s="277"/>
      <c r="L373" s="277"/>
    </row>
    <row r="374" spans="1:12" x14ac:dyDescent="0.2">
      <c r="A374" s="273" t="s">
        <v>4</v>
      </c>
      <c r="B374" s="274">
        <f t="shared" si="23"/>
        <v>45703</v>
      </c>
      <c r="C374" s="275">
        <f>'42'!$X$44+'42'!$Y$44+'42'!$Z$44+'42'!$AA$44</f>
        <v>0</v>
      </c>
      <c r="D374" s="266">
        <f t="shared" si="20"/>
        <v>0</v>
      </c>
      <c r="E374" s="276">
        <f t="shared" si="21"/>
        <v>0.10603349285227645</v>
      </c>
      <c r="F374" s="266">
        <f t="shared" si="22"/>
        <v>0</v>
      </c>
      <c r="G374" s="271">
        <f t="shared" si="24"/>
        <v>0.10603349285227645</v>
      </c>
      <c r="H374" s="277"/>
      <c r="I374" s="277"/>
      <c r="J374" s="277"/>
      <c r="K374" s="277"/>
      <c r="L374" s="277"/>
    </row>
    <row r="375" spans="1:12" x14ac:dyDescent="0.2">
      <c r="A375" s="273" t="s">
        <v>5</v>
      </c>
      <c r="B375" s="274">
        <f t="shared" si="23"/>
        <v>45704</v>
      </c>
      <c r="C375" s="275">
        <f>'42'!$AB$44+'42'!$AC$44+'42'!$AD$44+'42'!$AE$44</f>
        <v>0</v>
      </c>
      <c r="D375" s="266">
        <f t="shared" si="20"/>
        <v>0</v>
      </c>
      <c r="E375" s="276">
        <f t="shared" si="21"/>
        <v>0.10358359896509382</v>
      </c>
      <c r="F375" s="266">
        <f t="shared" si="22"/>
        <v>0</v>
      </c>
      <c r="G375" s="271">
        <f t="shared" si="24"/>
        <v>0.10358359896509382</v>
      </c>
      <c r="H375" s="277"/>
      <c r="I375" s="277"/>
      <c r="J375" s="277"/>
      <c r="K375" s="277"/>
      <c r="L375" s="277"/>
    </row>
    <row r="376" spans="1:12" x14ac:dyDescent="0.2">
      <c r="A376" s="273" t="s">
        <v>0</v>
      </c>
      <c r="B376" s="274">
        <f t="shared" si="23"/>
        <v>45705</v>
      </c>
      <c r="C376" s="275">
        <f>'43'!$D$44+'43'!$E$44+'43'!$F$44+'43'!$G$44</f>
        <v>0</v>
      </c>
      <c r="D376" s="266">
        <f t="shared" si="20"/>
        <v>0</v>
      </c>
      <c r="E376" s="276">
        <f t="shared" si="21"/>
        <v>0.10119030964593026</v>
      </c>
      <c r="F376" s="266">
        <f t="shared" si="22"/>
        <v>0</v>
      </c>
      <c r="G376" s="271">
        <f t="shared" si="24"/>
        <v>0.10119030964593026</v>
      </c>
      <c r="H376" s="277"/>
      <c r="I376" s="277"/>
      <c r="J376" s="277"/>
      <c r="K376" s="277"/>
      <c r="L376" s="277"/>
    </row>
    <row r="377" spans="1:12" x14ac:dyDescent="0.2">
      <c r="A377" s="273" t="s">
        <v>1</v>
      </c>
      <c r="B377" s="274">
        <f t="shared" si="23"/>
        <v>45706</v>
      </c>
      <c r="C377" s="275">
        <f>'43'!$H$44+'43'!$I$44+'43'!$J$44+'43'!$K$44</f>
        <v>0</v>
      </c>
      <c r="D377" s="266">
        <f t="shared" si="20"/>
        <v>0</v>
      </c>
      <c r="E377" s="276">
        <f t="shared" si="21"/>
        <v>9.8852317051561445E-2</v>
      </c>
      <c r="F377" s="266">
        <f t="shared" si="22"/>
        <v>0</v>
      </c>
      <c r="G377" s="271">
        <f t="shared" si="24"/>
        <v>9.8852317051561445E-2</v>
      </c>
      <c r="H377" s="277"/>
      <c r="I377" s="277"/>
      <c r="J377" s="277"/>
      <c r="K377" s="277"/>
      <c r="L377" s="277"/>
    </row>
    <row r="378" spans="1:12" x14ac:dyDescent="0.2">
      <c r="A378" s="273" t="s">
        <v>2</v>
      </c>
      <c r="B378" s="274">
        <f t="shared" si="23"/>
        <v>45707</v>
      </c>
      <c r="C378" s="275">
        <f>'43'!$L$44+'43'!$M$44+'43'!$N$44+'43'!$O$44</f>
        <v>0</v>
      </c>
      <c r="D378" s="266">
        <f t="shared" si="20"/>
        <v>0</v>
      </c>
      <c r="E378" s="276">
        <f t="shared" si="21"/>
        <v>9.656834355635785E-2</v>
      </c>
      <c r="F378" s="266">
        <f t="shared" si="22"/>
        <v>0</v>
      </c>
      <c r="G378" s="271">
        <f t="shared" si="24"/>
        <v>9.656834355635785E-2</v>
      </c>
      <c r="H378" s="277"/>
      <c r="I378" s="277"/>
      <c r="J378" s="277"/>
      <c r="K378" s="277"/>
      <c r="L378" s="277"/>
    </row>
    <row r="379" spans="1:12" x14ac:dyDescent="0.2">
      <c r="A379" s="273" t="s">
        <v>55</v>
      </c>
      <c r="B379" s="274">
        <f t="shared" si="23"/>
        <v>45708</v>
      </c>
      <c r="C379" s="275">
        <f>'43'!$P$44+'43'!$Q$44+'43'!$R$44+'43'!$S$44</f>
        <v>0</v>
      </c>
      <c r="D379" s="266">
        <f t="shared" si="20"/>
        <v>0</v>
      </c>
      <c r="E379" s="276">
        <f t="shared" si="21"/>
        <v>9.4337141054110063E-2</v>
      </c>
      <c r="F379" s="266">
        <f t="shared" si="22"/>
        <v>0</v>
      </c>
      <c r="G379" s="271">
        <f t="shared" si="24"/>
        <v>9.4337141054110063E-2</v>
      </c>
      <c r="H379" s="277"/>
      <c r="I379" s="277"/>
      <c r="J379" s="277"/>
      <c r="K379" s="277"/>
      <c r="L379" s="277"/>
    </row>
    <row r="380" spans="1:12" x14ac:dyDescent="0.2">
      <c r="A380" s="273" t="s">
        <v>3</v>
      </c>
      <c r="B380" s="274">
        <f t="shared" si="23"/>
        <v>45709</v>
      </c>
      <c r="C380" s="275">
        <f>'43'!$T$44+'43'!$U$44+'43'!$V$44+'43'!$W$44</f>
        <v>0</v>
      </c>
      <c r="D380" s="266">
        <f t="shared" si="20"/>
        <v>0</v>
      </c>
      <c r="E380" s="276">
        <f t="shared" si="21"/>
        <v>9.2157490275985313E-2</v>
      </c>
      <c r="F380" s="266">
        <f t="shared" si="22"/>
        <v>0</v>
      </c>
      <c r="G380" s="271">
        <f t="shared" si="24"/>
        <v>9.2157490275985313E-2</v>
      </c>
      <c r="H380" s="277"/>
      <c r="I380" s="277"/>
      <c r="J380" s="277"/>
      <c r="K380" s="277"/>
      <c r="L380" s="277"/>
    </row>
    <row r="381" spans="1:12" x14ac:dyDescent="0.2">
      <c r="A381" s="273" t="s">
        <v>4</v>
      </c>
      <c r="B381" s="274">
        <f t="shared" si="23"/>
        <v>45710</v>
      </c>
      <c r="C381" s="275">
        <f>'43'!$X$44+'43'!$Y$44+'43'!$Z$44+'43'!$AA$44</f>
        <v>0</v>
      </c>
      <c r="D381" s="266">
        <f t="shared" si="20"/>
        <v>0</v>
      </c>
      <c r="E381" s="276">
        <f t="shared" si="21"/>
        <v>9.0028200124242647E-2</v>
      </c>
      <c r="F381" s="266">
        <f t="shared" si="22"/>
        <v>0</v>
      </c>
      <c r="G381" s="271">
        <f t="shared" si="24"/>
        <v>9.0028200124242647E-2</v>
      </c>
      <c r="H381" s="277"/>
      <c r="I381" s="277"/>
      <c r="J381" s="277"/>
      <c r="K381" s="277"/>
      <c r="L381" s="277"/>
    </row>
    <row r="382" spans="1:12" x14ac:dyDescent="0.2">
      <c r="A382" s="273" t="s">
        <v>5</v>
      </c>
      <c r="B382" s="274">
        <f t="shared" si="23"/>
        <v>45711</v>
      </c>
      <c r="C382" s="275">
        <f>'43'!$AB$44+'43'!$AC$44+'43'!$AD$44+'43'!$AE$44</f>
        <v>0</v>
      </c>
      <c r="D382" s="266">
        <f t="shared" si="20"/>
        <v>0</v>
      </c>
      <c r="E382" s="276">
        <f t="shared" si="21"/>
        <v>8.7948107021342467E-2</v>
      </c>
      <c r="F382" s="266">
        <f t="shared" si="22"/>
        <v>0</v>
      </c>
      <c r="G382" s="271">
        <f t="shared" si="24"/>
        <v>8.7948107021342467E-2</v>
      </c>
      <c r="H382" s="277"/>
      <c r="I382" s="277"/>
      <c r="J382" s="277"/>
      <c r="K382" s="277"/>
      <c r="L382" s="277"/>
    </row>
    <row r="383" spans="1:12" x14ac:dyDescent="0.2">
      <c r="A383" s="273" t="s">
        <v>0</v>
      </c>
      <c r="B383" s="274">
        <f t="shared" si="23"/>
        <v>45712</v>
      </c>
      <c r="C383" s="275">
        <f>'44'!$D$44+'44'!$E$44+'44'!$F$44+'44'!$G$44</f>
        <v>0</v>
      </c>
      <c r="D383" s="266">
        <f t="shared" si="20"/>
        <v>0</v>
      </c>
      <c r="E383" s="276">
        <f t="shared" si="21"/>
        <v>8.5916074274094867E-2</v>
      </c>
      <c r="F383" s="266">
        <f t="shared" si="22"/>
        <v>0</v>
      </c>
      <c r="G383" s="271">
        <f t="shared" si="24"/>
        <v>8.5916074274094867E-2</v>
      </c>
      <c r="H383" s="277"/>
      <c r="I383" s="277"/>
      <c r="J383" s="277"/>
      <c r="K383" s="277"/>
      <c r="L383" s="277"/>
    </row>
    <row r="384" spans="1:12" x14ac:dyDescent="0.2">
      <c r="A384" s="273" t="s">
        <v>1</v>
      </c>
      <c r="B384" s="274">
        <f t="shared" si="23"/>
        <v>45713</v>
      </c>
      <c r="C384" s="275">
        <f>'44'!$H$44+'44'!$I$44+'44'!$J$44+'44'!$K$44</f>
        <v>0</v>
      </c>
      <c r="D384" s="266">
        <f t="shared" si="20"/>
        <v>0</v>
      </c>
      <c r="E384" s="276">
        <f t="shared" si="21"/>
        <v>8.3930991452499271E-2</v>
      </c>
      <c r="F384" s="266">
        <f t="shared" si="22"/>
        <v>0</v>
      </c>
      <c r="G384" s="271">
        <f t="shared" si="24"/>
        <v>8.3930991452499271E-2</v>
      </c>
      <c r="H384" s="277"/>
      <c r="I384" s="277"/>
      <c r="J384" s="277"/>
      <c r="K384" s="277"/>
      <c r="L384" s="277"/>
    </row>
    <row r="385" spans="1:12" x14ac:dyDescent="0.2">
      <c r="A385" s="273" t="s">
        <v>2</v>
      </c>
      <c r="B385" s="274">
        <f t="shared" si="23"/>
        <v>45714</v>
      </c>
      <c r="C385" s="275">
        <f>'44'!$L$44+'44'!$M$44+'44'!$N$44+'44'!$O$44</f>
        <v>0</v>
      </c>
      <c r="D385" s="266">
        <f t="shared" si="20"/>
        <v>0</v>
      </c>
      <c r="E385" s="276">
        <f t="shared" si="21"/>
        <v>8.1991773782935914E-2</v>
      </c>
      <c r="F385" s="266">
        <f t="shared" si="22"/>
        <v>0</v>
      </c>
      <c r="G385" s="271">
        <f t="shared" si="24"/>
        <v>8.1991773782935914E-2</v>
      </c>
      <c r="H385" s="277"/>
      <c r="I385" s="277"/>
      <c r="J385" s="277"/>
      <c r="K385" s="277"/>
      <c r="L385" s="277"/>
    </row>
    <row r="386" spans="1:12" x14ac:dyDescent="0.2">
      <c r="A386" s="273" t="s">
        <v>55</v>
      </c>
      <c r="B386" s="274">
        <f t="shared" si="23"/>
        <v>45715</v>
      </c>
      <c r="C386" s="275">
        <f>'44'!$P$44+'44'!$Q$44+'44'!$R$44+'44'!$S$44</f>
        <v>0</v>
      </c>
      <c r="D386" s="266">
        <f t="shared" si="20"/>
        <v>0</v>
      </c>
      <c r="E386" s="276">
        <f t="shared" si="21"/>
        <v>8.0097361555377555E-2</v>
      </c>
      <c r="F386" s="266">
        <f t="shared" si="22"/>
        <v>0</v>
      </c>
      <c r="G386" s="271">
        <f t="shared" si="24"/>
        <v>8.0097361555377555E-2</v>
      </c>
      <c r="H386" s="277"/>
      <c r="I386" s="277"/>
      <c r="J386" s="277"/>
      <c r="K386" s="277"/>
      <c r="L386" s="277"/>
    </row>
    <row r="387" spans="1:12" x14ac:dyDescent="0.2">
      <c r="A387" s="273" t="s">
        <v>3</v>
      </c>
      <c r="B387" s="274">
        <f t="shared" si="23"/>
        <v>45716</v>
      </c>
      <c r="C387" s="275">
        <f>'44'!$T$44+'44'!$U$44+'44'!$V$44+'44'!$W$44</f>
        <v>0</v>
      </c>
      <c r="D387" s="266">
        <f t="shared" si="20"/>
        <v>0</v>
      </c>
      <c r="E387" s="276">
        <f t="shared" si="21"/>
        <v>7.824671954429753E-2</v>
      </c>
      <c r="F387" s="266">
        <f t="shared" si="22"/>
        <v>0</v>
      </c>
      <c r="G387" s="271">
        <f t="shared" si="24"/>
        <v>7.824671954429753E-2</v>
      </c>
      <c r="H387" s="277"/>
      <c r="I387" s="277"/>
      <c r="J387" s="277"/>
      <c r="K387" s="277"/>
      <c r="L387" s="277"/>
    </row>
    <row r="388" spans="1:12" x14ac:dyDescent="0.2">
      <c r="A388" s="273" t="s">
        <v>4</v>
      </c>
      <c r="B388" s="274">
        <f t="shared" si="23"/>
        <v>45717</v>
      </c>
      <c r="C388" s="275">
        <f>'44'!$X$44+'44'!$Y$44+'44'!$Z$44+'44'!$AA$44</f>
        <v>0</v>
      </c>
      <c r="D388" s="266">
        <f t="shared" si="20"/>
        <v>0</v>
      </c>
      <c r="E388" s="276">
        <f t="shared" si="21"/>
        <v>7.6438836442957708E-2</v>
      </c>
      <c r="F388" s="266">
        <f t="shared" si="22"/>
        <v>0</v>
      </c>
      <c r="G388" s="271">
        <f t="shared" si="24"/>
        <v>7.6438836442957708E-2</v>
      </c>
      <c r="H388" s="277"/>
      <c r="I388" s="277"/>
      <c r="J388" s="277"/>
      <c r="K388" s="277"/>
      <c r="L388" s="277"/>
    </row>
    <row r="389" spans="1:12" x14ac:dyDescent="0.2">
      <c r="A389" s="273" t="s">
        <v>5</v>
      </c>
      <c r="B389" s="274">
        <f t="shared" si="23"/>
        <v>45718</v>
      </c>
      <c r="C389" s="275">
        <f>'44'!$AB$44+'44'!$AC$44+'44'!$AD$44+'44'!$AE$44</f>
        <v>0</v>
      </c>
      <c r="D389" s="266">
        <f t="shared" si="20"/>
        <v>0</v>
      </c>
      <c r="E389" s="276">
        <f t="shared" si="21"/>
        <v>7.4672724310767075E-2</v>
      </c>
      <c r="F389" s="266">
        <f t="shared" si="22"/>
        <v>0</v>
      </c>
      <c r="G389" s="271">
        <f t="shared" si="24"/>
        <v>7.4672724310767075E-2</v>
      </c>
      <c r="H389" s="277"/>
      <c r="I389" s="277"/>
      <c r="J389" s="277"/>
      <c r="K389" s="277"/>
      <c r="L389" s="277"/>
    </row>
    <row r="390" spans="1:12" x14ac:dyDescent="0.2">
      <c r="A390" s="273" t="s">
        <v>0</v>
      </c>
      <c r="B390" s="274">
        <f t="shared" si="23"/>
        <v>45719</v>
      </c>
      <c r="C390" s="275">
        <f>'45'!$D$44+'45'!$E$44+'45'!$F$44+'45'!$G$44</f>
        <v>0</v>
      </c>
      <c r="D390" s="266">
        <f t="shared" si="20"/>
        <v>0</v>
      </c>
      <c r="E390" s="276">
        <f t="shared" si="21"/>
        <v>7.2947418033409123E-2</v>
      </c>
      <c r="F390" s="266">
        <f t="shared" si="22"/>
        <v>0</v>
      </c>
      <c r="G390" s="271">
        <f t="shared" si="24"/>
        <v>7.2947418033409123E-2</v>
      </c>
      <c r="H390" s="277"/>
      <c r="I390" s="277"/>
      <c r="J390" s="277"/>
      <c r="K390" s="277"/>
      <c r="L390" s="277"/>
    </row>
    <row r="391" spans="1:12" x14ac:dyDescent="0.2">
      <c r="A391" s="273" t="s">
        <v>1</v>
      </c>
      <c r="B391" s="274">
        <f t="shared" si="23"/>
        <v>45720</v>
      </c>
      <c r="C391" s="275">
        <f>'45'!$H$44+'45'!$I$44+'45'!$J$44+'45'!$K$44</f>
        <v>0</v>
      </c>
      <c r="D391" s="266">
        <f t="shared" si="20"/>
        <v>0</v>
      </c>
      <c r="E391" s="276">
        <f t="shared" si="21"/>
        <v>7.1261974795442939E-2</v>
      </c>
      <c r="F391" s="266">
        <f t="shared" si="22"/>
        <v>0</v>
      </c>
      <c r="G391" s="271">
        <f t="shared" si="24"/>
        <v>7.1261974795442939E-2</v>
      </c>
      <c r="H391" s="277"/>
      <c r="I391" s="277"/>
      <c r="J391" s="277"/>
      <c r="K391" s="277"/>
      <c r="L391" s="277"/>
    </row>
    <row r="392" spans="1:12" x14ac:dyDescent="0.2">
      <c r="A392" s="273" t="s">
        <v>2</v>
      </c>
      <c r="B392" s="274">
        <f t="shared" si="23"/>
        <v>45721</v>
      </c>
      <c r="C392" s="275">
        <f>'45'!$L$44+'45'!$M$44+'45'!$N$44+'45'!$O$44</f>
        <v>0</v>
      </c>
      <c r="D392" s="266">
        <f t="shared" si="20"/>
        <v>0</v>
      </c>
      <c r="E392" s="276">
        <f t="shared" si="21"/>
        <v>6.9615473565089764E-2</v>
      </c>
      <c r="F392" s="266">
        <f t="shared" si="22"/>
        <v>0</v>
      </c>
      <c r="G392" s="271">
        <f t="shared" si="24"/>
        <v>6.9615473565089764E-2</v>
      </c>
      <c r="H392" s="277"/>
      <c r="I392" s="277"/>
      <c r="J392" s="277"/>
      <c r="K392" s="277"/>
      <c r="L392" s="277"/>
    </row>
    <row r="393" spans="1:12" x14ac:dyDescent="0.2">
      <c r="A393" s="273" t="s">
        <v>55</v>
      </c>
      <c r="B393" s="274">
        <f t="shared" si="23"/>
        <v>45722</v>
      </c>
      <c r="C393" s="275">
        <f>'45'!$P$44+'45'!$Q$44+'45'!$R$44+'45'!$S$44</f>
        <v>0</v>
      </c>
      <c r="D393" s="266">
        <f t="shared" si="20"/>
        <v>0</v>
      </c>
      <c r="E393" s="276">
        <f t="shared" si="21"/>
        <v>6.8007014590923509E-2</v>
      </c>
      <c r="F393" s="266">
        <f t="shared" si="22"/>
        <v>0</v>
      </c>
      <c r="G393" s="271">
        <f t="shared" si="24"/>
        <v>6.8007014590923509E-2</v>
      </c>
      <c r="H393" s="277"/>
      <c r="I393" s="277"/>
      <c r="J393" s="277"/>
      <c r="K393" s="277"/>
      <c r="L393" s="277"/>
    </row>
    <row r="394" spans="1:12" x14ac:dyDescent="0.2">
      <c r="A394" s="273" t="s">
        <v>3</v>
      </c>
      <c r="B394" s="274">
        <f t="shared" si="23"/>
        <v>45723</v>
      </c>
      <c r="C394" s="275">
        <f>'45'!$T$44+'45'!$U$44+'45'!$V$44+'45'!$W$44</f>
        <v>0</v>
      </c>
      <c r="D394" s="266">
        <f t="shared" si="20"/>
        <v>0</v>
      </c>
      <c r="E394" s="276">
        <f t="shared" si="21"/>
        <v>6.6435718910190247E-2</v>
      </c>
      <c r="F394" s="266">
        <f t="shared" si="22"/>
        <v>0</v>
      </c>
      <c r="G394" s="271">
        <f t="shared" si="24"/>
        <v>6.6435718910190247E-2</v>
      </c>
      <c r="H394" s="277"/>
      <c r="I394" s="277"/>
      <c r="J394" s="277"/>
      <c r="K394" s="277"/>
      <c r="L394" s="277"/>
    </row>
    <row r="395" spans="1:12" x14ac:dyDescent="0.2">
      <c r="A395" s="273" t="s">
        <v>4</v>
      </c>
      <c r="B395" s="274">
        <f t="shared" si="23"/>
        <v>45724</v>
      </c>
      <c r="C395" s="275">
        <f>'45'!$X$44+'45'!$Y$44+'45'!$Z$44+'45'!$AA$44</f>
        <v>0</v>
      </c>
      <c r="D395" s="266">
        <f t="shared" si="20"/>
        <v>0</v>
      </c>
      <c r="E395" s="276">
        <f t="shared" si="21"/>
        <v>6.490072786848787E-2</v>
      </c>
      <c r="F395" s="266">
        <f t="shared" si="22"/>
        <v>0</v>
      </c>
      <c r="G395" s="271">
        <f t="shared" si="24"/>
        <v>6.490072786848787E-2</v>
      </c>
      <c r="H395" s="277"/>
      <c r="I395" s="277"/>
      <c r="J395" s="277"/>
      <c r="K395" s="277"/>
      <c r="L395" s="277"/>
    </row>
    <row r="396" spans="1:12" x14ac:dyDescent="0.2">
      <c r="A396" s="273" t="s">
        <v>5</v>
      </c>
      <c r="B396" s="274">
        <f t="shared" si="23"/>
        <v>45725</v>
      </c>
      <c r="C396" s="275">
        <f>'45'!$AB$44+'45'!$AC$44+'45'!$AD$44+'45'!$AE$44</f>
        <v>0</v>
      </c>
      <c r="D396" s="266">
        <f t="shared" si="20"/>
        <v>0</v>
      </c>
      <c r="E396" s="276">
        <f t="shared" si="21"/>
        <v>6.3401202650543512E-2</v>
      </c>
      <c r="F396" s="266">
        <f t="shared" si="22"/>
        <v>0</v>
      </c>
      <c r="G396" s="271">
        <f t="shared" si="24"/>
        <v>6.3401202650543512E-2</v>
      </c>
      <c r="H396" s="277"/>
      <c r="I396" s="277"/>
      <c r="J396" s="277"/>
      <c r="K396" s="277"/>
      <c r="L396" s="277"/>
    </row>
    <row r="397" spans="1:12" x14ac:dyDescent="0.2">
      <c r="A397" s="273" t="s">
        <v>0</v>
      </c>
      <c r="B397" s="274">
        <f t="shared" si="23"/>
        <v>45726</v>
      </c>
      <c r="C397" s="275">
        <f>'46'!$D$44+'46'!$E$44+'46'!$F$44+'46'!$G$44</f>
        <v>0</v>
      </c>
      <c r="D397" s="266">
        <f t="shared" si="20"/>
        <v>0</v>
      </c>
      <c r="E397" s="276">
        <f t="shared" si="21"/>
        <v>6.1936323821832374E-2</v>
      </c>
      <c r="F397" s="266">
        <f t="shared" si="22"/>
        <v>0</v>
      </c>
      <c r="G397" s="271">
        <f t="shared" si="24"/>
        <v>6.1936323821832374E-2</v>
      </c>
      <c r="H397" s="277"/>
      <c r="I397" s="277"/>
      <c r="J397" s="277"/>
      <c r="K397" s="277"/>
      <c r="L397" s="277"/>
    </row>
    <row r="398" spans="1:12" x14ac:dyDescent="0.2">
      <c r="A398" s="273" t="s">
        <v>1</v>
      </c>
      <c r="B398" s="274">
        <f t="shared" si="23"/>
        <v>45727</v>
      </c>
      <c r="C398" s="275">
        <f>'46'!$H$44+'46'!$I$44+'46'!$J$44+'46'!$K$44</f>
        <v>0</v>
      </c>
      <c r="D398" s="266">
        <f t="shared" si="20"/>
        <v>0</v>
      </c>
      <c r="E398" s="276">
        <f t="shared" si="21"/>
        <v>6.0505290880787342E-2</v>
      </c>
      <c r="F398" s="266">
        <f t="shared" si="22"/>
        <v>0</v>
      </c>
      <c r="G398" s="271">
        <f t="shared" si="24"/>
        <v>6.0505290880787342E-2</v>
      </c>
      <c r="H398" s="277"/>
      <c r="I398" s="277"/>
      <c r="J398" s="277"/>
      <c r="K398" s="277"/>
      <c r="L398" s="277"/>
    </row>
    <row r="399" spans="1:12" x14ac:dyDescent="0.2">
      <c r="A399" s="273" t="s">
        <v>2</v>
      </c>
      <c r="B399" s="274">
        <f t="shared" si="23"/>
        <v>45728</v>
      </c>
      <c r="C399" s="275">
        <f>'46'!$L$44+'46'!$M$44+'46'!$N$44+'46'!$O$44</f>
        <v>0</v>
      </c>
      <c r="D399" s="266">
        <f t="shared" si="20"/>
        <v>0</v>
      </c>
      <c r="E399" s="276">
        <f t="shared" si="21"/>
        <v>5.9107321821354766E-2</v>
      </c>
      <c r="F399" s="266">
        <f t="shared" si="22"/>
        <v>0</v>
      </c>
      <c r="G399" s="271">
        <f t="shared" si="24"/>
        <v>5.9107321821354766E-2</v>
      </c>
      <c r="H399" s="277"/>
      <c r="I399" s="277"/>
      <c r="J399" s="277"/>
      <c r="K399" s="277"/>
      <c r="L399" s="277"/>
    </row>
    <row r="400" spans="1:12" x14ac:dyDescent="0.2">
      <c r="A400" s="273" t="s">
        <v>55</v>
      </c>
      <c r="B400" s="274">
        <f t="shared" si="23"/>
        <v>45729</v>
      </c>
      <c r="C400" s="275">
        <f>'46'!$P$44+'46'!$Q$44+'46'!$R$44+'46'!$S$44</f>
        <v>0</v>
      </c>
      <c r="D400" s="266">
        <f t="shared" si="20"/>
        <v>0</v>
      </c>
      <c r="E400" s="276">
        <f t="shared" si="21"/>
        <v>5.7741652705657384E-2</v>
      </c>
      <c r="F400" s="266">
        <f t="shared" si="22"/>
        <v>0</v>
      </c>
      <c r="G400" s="271">
        <f t="shared" si="24"/>
        <v>5.7741652705657384E-2</v>
      </c>
      <c r="H400" s="277"/>
      <c r="I400" s="277"/>
      <c r="J400" s="277"/>
      <c r="K400" s="277"/>
      <c r="L400" s="277"/>
    </row>
    <row r="401" spans="1:12" x14ac:dyDescent="0.2">
      <c r="A401" s="273" t="s">
        <v>3</v>
      </c>
      <c r="B401" s="274">
        <f t="shared" si="23"/>
        <v>45730</v>
      </c>
      <c r="C401" s="275">
        <f>'46'!$T$44+'46'!$U$44+'46'!$V$44+'46'!$W$44</f>
        <v>0</v>
      </c>
      <c r="D401" s="266">
        <f t="shared" si="20"/>
        <v>0</v>
      </c>
      <c r="E401" s="276">
        <f t="shared" si="21"/>
        <v>5.6407537246530783E-2</v>
      </c>
      <c r="F401" s="266">
        <f t="shared" si="22"/>
        <v>0</v>
      </c>
      <c r="G401" s="271">
        <f t="shared" si="24"/>
        <v>5.6407537246530783E-2</v>
      </c>
      <c r="H401" s="277"/>
      <c r="I401" s="277"/>
      <c r="J401" s="277"/>
      <c r="K401" s="277"/>
      <c r="L401" s="277"/>
    </row>
    <row r="402" spans="1:12" x14ac:dyDescent="0.2">
      <c r="A402" s="273" t="s">
        <v>4</v>
      </c>
      <c r="B402" s="274">
        <f t="shared" si="23"/>
        <v>45731</v>
      </c>
      <c r="C402" s="275">
        <f>'46'!$X$44+'46'!$Y$44+'46'!$Z$44+'46'!$AA$44</f>
        <v>0</v>
      </c>
      <c r="D402" s="266">
        <f t="shared" si="20"/>
        <v>0</v>
      </c>
      <c r="E402" s="276">
        <f t="shared" si="21"/>
        <v>5.5104246399705348E-2</v>
      </c>
      <c r="F402" s="266">
        <f t="shared" si="22"/>
        <v>0</v>
      </c>
      <c r="G402" s="271">
        <f t="shared" si="24"/>
        <v>5.5104246399705348E-2</v>
      </c>
      <c r="H402" s="277"/>
      <c r="I402" s="277"/>
      <c r="J402" s="277"/>
      <c r="K402" s="277"/>
      <c r="L402" s="277"/>
    </row>
    <row r="403" spans="1:12" x14ac:dyDescent="0.2">
      <c r="A403" s="273" t="s">
        <v>5</v>
      </c>
      <c r="B403" s="274">
        <f t="shared" si="23"/>
        <v>45732</v>
      </c>
      <c r="C403" s="275">
        <f>'46'!$AB$44+'46'!$AC$44+'46'!$AD$44+'46'!$AE$44</f>
        <v>0</v>
      </c>
      <c r="D403" s="266">
        <f t="shared" ref="D403:D452" si="25">D402*(1-$D$78)+C403*$D$78</f>
        <v>0</v>
      </c>
      <c r="E403" s="276">
        <f t="shared" ref="E403:E452" si="26">E402*(1-$E$78)+C403*$E$78</f>
        <v>5.3831067965410803E-2</v>
      </c>
      <c r="F403" s="266">
        <f t="shared" ref="F403:F452" si="27">C403/5</f>
        <v>0</v>
      </c>
      <c r="G403" s="271">
        <f t="shared" si="24"/>
        <v>5.3831067965410803E-2</v>
      </c>
      <c r="H403" s="277"/>
      <c r="I403" s="277"/>
      <c r="J403" s="277"/>
      <c r="K403" s="277"/>
      <c r="L403" s="277"/>
    </row>
    <row r="404" spans="1:12" x14ac:dyDescent="0.2">
      <c r="A404" s="273" t="s">
        <v>0</v>
      </c>
      <c r="B404" s="274">
        <f t="shared" ref="B404:B452" si="28">B403+1</f>
        <v>45733</v>
      </c>
      <c r="C404" s="275">
        <f>'47'!$D$44+'47'!$E$44+'47'!$F$44+'47'!$G$44</f>
        <v>0</v>
      </c>
      <c r="D404" s="266">
        <f t="shared" si="25"/>
        <v>0</v>
      </c>
      <c r="E404" s="276">
        <f t="shared" si="26"/>
        <v>5.2587306199185627E-2</v>
      </c>
      <c r="F404" s="266">
        <f t="shared" si="27"/>
        <v>0</v>
      </c>
      <c r="G404" s="271">
        <f t="shared" ref="G404:G452" si="29">E404-D404</f>
        <v>5.2587306199185627E-2</v>
      </c>
      <c r="H404" s="277"/>
      <c r="I404" s="277"/>
      <c r="J404" s="277"/>
      <c r="K404" s="277"/>
      <c r="L404" s="277"/>
    </row>
    <row r="405" spans="1:12" x14ac:dyDescent="0.2">
      <c r="A405" s="273" t="s">
        <v>1</v>
      </c>
      <c r="B405" s="274">
        <f t="shared" si="28"/>
        <v>45734</v>
      </c>
      <c r="C405" s="275">
        <f>'47'!$H$44+'47'!$I$44+'47'!$J$44+'47'!$K$44</f>
        <v>0</v>
      </c>
      <c r="D405" s="266">
        <f t="shared" si="25"/>
        <v>0</v>
      </c>
      <c r="E405" s="276">
        <f t="shared" si="26"/>
        <v>5.1372281431678692E-2</v>
      </c>
      <c r="F405" s="266">
        <f t="shared" si="27"/>
        <v>0</v>
      </c>
      <c r="G405" s="271">
        <f t="shared" si="29"/>
        <v>5.1372281431678692E-2</v>
      </c>
      <c r="H405" s="277"/>
      <c r="I405" s="277"/>
      <c r="J405" s="277"/>
      <c r="K405" s="277"/>
      <c r="L405" s="277"/>
    </row>
    <row r="406" spans="1:12" x14ac:dyDescent="0.2">
      <c r="A406" s="273" t="s">
        <v>2</v>
      </c>
      <c r="B406" s="274">
        <f t="shared" si="28"/>
        <v>45735</v>
      </c>
      <c r="C406" s="275">
        <f>'47'!$L$44+'47'!$M$44+'47'!$N$44+'47'!$O$44</f>
        <v>0</v>
      </c>
      <c r="D406" s="266">
        <f t="shared" si="25"/>
        <v>0</v>
      </c>
      <c r="E406" s="276">
        <f t="shared" si="26"/>
        <v>5.0185329697235354E-2</v>
      </c>
      <c r="F406" s="266">
        <f t="shared" si="27"/>
        <v>0</v>
      </c>
      <c r="G406" s="271">
        <f t="shared" si="29"/>
        <v>5.0185329697235354E-2</v>
      </c>
      <c r="H406" s="277"/>
      <c r="I406" s="277"/>
      <c r="J406" s="277"/>
      <c r="K406" s="277"/>
      <c r="L406" s="277"/>
    </row>
    <row r="407" spans="1:12" x14ac:dyDescent="0.2">
      <c r="A407" s="273" t="s">
        <v>55</v>
      </c>
      <c r="B407" s="274">
        <f t="shared" si="28"/>
        <v>45736</v>
      </c>
      <c r="C407" s="275">
        <f>'47'!$P$44+'47'!$Q$44+'47'!$R$44+'47'!$S$44</f>
        <v>0</v>
      </c>
      <c r="D407" s="266">
        <f t="shared" si="25"/>
        <v>0</v>
      </c>
      <c r="E407" s="276">
        <f t="shared" si="26"/>
        <v>4.9025802371065019E-2</v>
      </c>
      <c r="F407" s="266">
        <f t="shared" si="27"/>
        <v>0</v>
      </c>
      <c r="G407" s="271">
        <f t="shared" si="29"/>
        <v>4.9025802371065019E-2</v>
      </c>
      <c r="H407" s="277"/>
      <c r="I407" s="277"/>
      <c r="J407" s="277"/>
      <c r="K407" s="277"/>
      <c r="L407" s="277"/>
    </row>
    <row r="408" spans="1:12" x14ac:dyDescent="0.2">
      <c r="A408" s="273" t="s">
        <v>3</v>
      </c>
      <c r="B408" s="274">
        <f t="shared" si="28"/>
        <v>45737</v>
      </c>
      <c r="C408" s="275">
        <f>'47'!$T$44+'47'!$U$44+'47'!$V$44+'47'!$W$44</f>
        <v>0</v>
      </c>
      <c r="D408" s="266">
        <f t="shared" si="25"/>
        <v>0</v>
      </c>
      <c r="E408" s="276">
        <f t="shared" si="26"/>
        <v>4.7893065814791927E-2</v>
      </c>
      <c r="F408" s="266">
        <f t="shared" si="27"/>
        <v>0</v>
      </c>
      <c r="G408" s="271">
        <f t="shared" si="29"/>
        <v>4.7893065814791927E-2</v>
      </c>
      <c r="H408" s="277"/>
      <c r="I408" s="277"/>
      <c r="J408" s="277"/>
      <c r="K408" s="277"/>
      <c r="L408" s="277"/>
    </row>
    <row r="409" spans="1:12" x14ac:dyDescent="0.2">
      <c r="A409" s="273" t="s">
        <v>4</v>
      </c>
      <c r="B409" s="274">
        <f t="shared" si="28"/>
        <v>45738</v>
      </c>
      <c r="C409" s="275">
        <f>'47'!$X$44+'47'!$Y$44+'47'!$Z$44+'47'!$AA$44</f>
        <v>0</v>
      </c>
      <c r="D409" s="266">
        <f t="shared" si="25"/>
        <v>0</v>
      </c>
      <c r="E409" s="276">
        <f t="shared" si="26"/>
        <v>4.6786501030195431E-2</v>
      </c>
      <c r="F409" s="266">
        <f t="shared" si="27"/>
        <v>0</v>
      </c>
      <c r="G409" s="271">
        <f t="shared" si="29"/>
        <v>4.6786501030195431E-2</v>
      </c>
      <c r="H409" s="277"/>
      <c r="I409" s="277"/>
      <c r="J409" s="277"/>
      <c r="K409" s="277"/>
      <c r="L409" s="277"/>
    </row>
    <row r="410" spans="1:12" x14ac:dyDescent="0.2">
      <c r="A410" s="273" t="s">
        <v>5</v>
      </c>
      <c r="B410" s="274">
        <f t="shared" si="28"/>
        <v>45739</v>
      </c>
      <c r="C410" s="275">
        <f>'47'!$AB$44+'47'!$AC$44+'47'!$AD$44+'47'!$AE$44</f>
        <v>0</v>
      </c>
      <c r="D410" s="266">
        <f t="shared" si="25"/>
        <v>0</v>
      </c>
      <c r="E410" s="276">
        <f t="shared" si="26"/>
        <v>4.5705503320950601E-2</v>
      </c>
      <c r="F410" s="266">
        <f t="shared" si="27"/>
        <v>0</v>
      </c>
      <c r="G410" s="271">
        <f t="shared" si="29"/>
        <v>4.5705503320950601E-2</v>
      </c>
      <c r="H410" s="277"/>
      <c r="I410" s="277"/>
      <c r="J410" s="277"/>
      <c r="K410" s="277"/>
      <c r="L410" s="277"/>
    </row>
    <row r="411" spans="1:12" x14ac:dyDescent="0.2">
      <c r="A411" s="273" t="s">
        <v>0</v>
      </c>
      <c r="B411" s="274">
        <f t="shared" si="28"/>
        <v>45740</v>
      </c>
      <c r="C411" s="275">
        <f>'48'!$D$44+'48'!$E$44+'48'!$F$44+'48'!$G$44</f>
        <v>0</v>
      </c>
      <c r="D411" s="266">
        <f t="shared" si="25"/>
        <v>0</v>
      </c>
      <c r="E411" s="276">
        <f t="shared" si="26"/>
        <v>4.4649481962184261E-2</v>
      </c>
      <c r="F411" s="266">
        <f t="shared" si="27"/>
        <v>0</v>
      </c>
      <c r="G411" s="271">
        <f t="shared" si="29"/>
        <v>4.4649481962184261E-2</v>
      </c>
      <c r="H411" s="277"/>
      <c r="I411" s="277"/>
      <c r="J411" s="277"/>
      <c r="K411" s="277"/>
      <c r="L411" s="277"/>
    </row>
    <row r="412" spans="1:12" x14ac:dyDescent="0.2">
      <c r="A412" s="273" t="s">
        <v>1</v>
      </c>
      <c r="B412" s="274">
        <f t="shared" si="28"/>
        <v>45741</v>
      </c>
      <c r="C412" s="275">
        <f>'48'!$H$44+'48'!$I$44+'48'!$J$44+'48'!$K$44</f>
        <v>0</v>
      </c>
      <c r="D412" s="266">
        <f t="shared" si="25"/>
        <v>0</v>
      </c>
      <c r="E412" s="276">
        <f t="shared" si="26"/>
        <v>4.3617859877665921E-2</v>
      </c>
      <c r="F412" s="266">
        <f t="shared" si="27"/>
        <v>0</v>
      </c>
      <c r="G412" s="271">
        <f t="shared" si="29"/>
        <v>4.3617859877665921E-2</v>
      </c>
      <c r="H412" s="277"/>
      <c r="I412" s="277"/>
      <c r="J412" s="277"/>
      <c r="K412" s="277"/>
      <c r="L412" s="277"/>
    </row>
    <row r="413" spans="1:12" x14ac:dyDescent="0.2">
      <c r="A413" s="273" t="s">
        <v>2</v>
      </c>
      <c r="B413" s="274">
        <f t="shared" si="28"/>
        <v>45742</v>
      </c>
      <c r="C413" s="275">
        <f>'48'!$L$44+'48'!$M$44+'48'!$N$44+'48'!$O$44</f>
        <v>0</v>
      </c>
      <c r="D413" s="266">
        <f t="shared" si="25"/>
        <v>0</v>
      </c>
      <c r="E413" s="276">
        <f t="shared" si="26"/>
        <v>4.2610073324457154E-2</v>
      </c>
      <c r="F413" s="266">
        <f t="shared" si="27"/>
        <v>0</v>
      </c>
      <c r="G413" s="271">
        <f t="shared" si="29"/>
        <v>4.2610073324457154E-2</v>
      </c>
      <c r="H413" s="277"/>
      <c r="I413" s="277"/>
      <c r="J413" s="277"/>
      <c r="K413" s="277"/>
      <c r="L413" s="277"/>
    </row>
    <row r="414" spans="1:12" x14ac:dyDescent="0.2">
      <c r="A414" s="273" t="s">
        <v>55</v>
      </c>
      <c r="B414" s="274">
        <f t="shared" si="28"/>
        <v>45743</v>
      </c>
      <c r="C414" s="275">
        <f>'48'!$P$44+'48'!$Q$44+'48'!$R$44+'48'!$S$44</f>
        <v>0</v>
      </c>
      <c r="D414" s="266">
        <f t="shared" si="25"/>
        <v>0</v>
      </c>
      <c r="E414" s="276">
        <f t="shared" si="26"/>
        <v>4.162557158484715E-2</v>
      </c>
      <c r="F414" s="266">
        <f t="shared" si="27"/>
        <v>0</v>
      </c>
      <c r="G414" s="271">
        <f t="shared" si="29"/>
        <v>4.162557158484715E-2</v>
      </c>
      <c r="H414" s="277"/>
      <c r="I414" s="277"/>
      <c r="J414" s="277"/>
      <c r="K414" s="277"/>
      <c r="L414" s="277"/>
    </row>
    <row r="415" spans="1:12" x14ac:dyDescent="0.2">
      <c r="A415" s="273" t="s">
        <v>3</v>
      </c>
      <c r="B415" s="274">
        <f t="shared" si="28"/>
        <v>45744</v>
      </c>
      <c r="C415" s="275">
        <f>'48'!$T$44+'48'!$U$44+'48'!$V$44+'48'!$W$44</f>
        <v>0</v>
      </c>
      <c r="D415" s="266">
        <f t="shared" si="25"/>
        <v>0</v>
      </c>
      <c r="E415" s="276">
        <f t="shared" si="26"/>
        <v>4.0663816665406048E-2</v>
      </c>
      <c r="F415" s="266">
        <f t="shared" si="27"/>
        <v>0</v>
      </c>
      <c r="G415" s="271">
        <f t="shared" si="29"/>
        <v>4.0663816665406048E-2</v>
      </c>
      <c r="H415" s="277"/>
      <c r="I415" s="277"/>
      <c r="J415" s="277"/>
      <c r="K415" s="277"/>
      <c r="L415" s="277"/>
    </row>
    <row r="416" spans="1:12" x14ac:dyDescent="0.2">
      <c r="A416" s="273" t="s">
        <v>4</v>
      </c>
      <c r="B416" s="274">
        <f t="shared" si="28"/>
        <v>45745</v>
      </c>
      <c r="C416" s="275">
        <f>'48'!$X$44+'48'!$Y$44+'48'!$Z$44+'48'!$AA$44</f>
        <v>0</v>
      </c>
      <c r="D416" s="266">
        <f t="shared" si="25"/>
        <v>0</v>
      </c>
      <c r="E416" s="276">
        <f t="shared" si="26"/>
        <v>3.972428300299162E-2</v>
      </c>
      <c r="F416" s="266">
        <f t="shared" si="27"/>
        <v>0</v>
      </c>
      <c r="G416" s="271">
        <f t="shared" si="29"/>
        <v>3.972428300299162E-2</v>
      </c>
      <c r="H416" s="277"/>
      <c r="I416" s="277"/>
      <c r="J416" s="277"/>
      <c r="K416" s="277"/>
      <c r="L416" s="277"/>
    </row>
    <row r="417" spans="1:12" x14ac:dyDescent="0.2">
      <c r="A417" s="273" t="s">
        <v>5</v>
      </c>
      <c r="B417" s="274">
        <f t="shared" si="28"/>
        <v>45746</v>
      </c>
      <c r="C417" s="275">
        <f>'48'!$AB$44+'48'!$AC$44+'48'!$AD$44+'48'!$AE$44</f>
        <v>0</v>
      </c>
      <c r="D417" s="266">
        <f t="shared" si="25"/>
        <v>0</v>
      </c>
      <c r="E417" s="276">
        <f t="shared" si="26"/>
        <v>3.8806457177548652E-2</v>
      </c>
      <c r="F417" s="266">
        <f t="shared" si="27"/>
        <v>0</v>
      </c>
      <c r="G417" s="271">
        <f t="shared" si="29"/>
        <v>3.8806457177548652E-2</v>
      </c>
      <c r="H417" s="277"/>
      <c r="I417" s="277"/>
      <c r="J417" s="277"/>
      <c r="K417" s="277"/>
      <c r="L417" s="277"/>
    </row>
    <row r="418" spans="1:12" x14ac:dyDescent="0.2">
      <c r="A418" s="273" t="s">
        <v>0</v>
      </c>
      <c r="B418" s="274">
        <f t="shared" si="28"/>
        <v>45747</v>
      </c>
      <c r="C418" s="275">
        <f>'49'!$D$44+'49'!$E$44+'49'!$F$44+'49'!$G$44</f>
        <v>0</v>
      </c>
      <c r="D418" s="266">
        <f t="shared" si="25"/>
        <v>0</v>
      </c>
      <c r="E418" s="276">
        <f t="shared" si="26"/>
        <v>3.7909837631544048E-2</v>
      </c>
      <c r="F418" s="266">
        <f t="shared" si="27"/>
        <v>0</v>
      </c>
      <c r="G418" s="271">
        <f t="shared" si="29"/>
        <v>3.7909837631544048E-2</v>
      </c>
      <c r="H418" s="277"/>
      <c r="I418" s="277"/>
      <c r="J418" s="277"/>
      <c r="K418" s="277"/>
      <c r="L418" s="277"/>
    </row>
    <row r="419" spans="1:12" x14ac:dyDescent="0.2">
      <c r="A419" s="273" t="s">
        <v>1</v>
      </c>
      <c r="B419" s="274">
        <f t="shared" si="28"/>
        <v>45748</v>
      </c>
      <c r="C419" s="275">
        <f>'49'!$H$44+'49'!$I$44+'49'!$J$44+'49'!$K$44</f>
        <v>0</v>
      </c>
      <c r="D419" s="266">
        <f t="shared" si="25"/>
        <v>0</v>
      </c>
      <c r="E419" s="276">
        <f t="shared" si="26"/>
        <v>3.7033934395884378E-2</v>
      </c>
      <c r="F419" s="266">
        <f t="shared" si="27"/>
        <v>0</v>
      </c>
      <c r="G419" s="271">
        <f t="shared" si="29"/>
        <v>3.7033934395884378E-2</v>
      </c>
      <c r="H419" s="277"/>
      <c r="I419" s="277"/>
      <c r="J419" s="277"/>
      <c r="K419" s="277"/>
      <c r="L419" s="277"/>
    </row>
    <row r="420" spans="1:12" x14ac:dyDescent="0.2">
      <c r="A420" s="273" t="s">
        <v>2</v>
      </c>
      <c r="B420" s="274">
        <f t="shared" si="28"/>
        <v>45749</v>
      </c>
      <c r="C420" s="275">
        <f>'49'!$L$44+'49'!$M$44+'49'!$N$44+'49'!$O$44</f>
        <v>0</v>
      </c>
      <c r="D420" s="266">
        <f t="shared" si="25"/>
        <v>0</v>
      </c>
      <c r="E420" s="276">
        <f t="shared" si="26"/>
        <v>3.6178268822166071E-2</v>
      </c>
      <c r="F420" s="266">
        <f t="shared" si="27"/>
        <v>0</v>
      </c>
      <c r="G420" s="271">
        <f t="shared" si="29"/>
        <v>3.6178268822166071E-2</v>
      </c>
      <c r="H420" s="277"/>
      <c r="I420" s="277"/>
      <c r="J420" s="277"/>
      <c r="K420" s="277"/>
      <c r="L420" s="277"/>
    </row>
    <row r="421" spans="1:12" x14ac:dyDescent="0.2">
      <c r="A421" s="273" t="s">
        <v>55</v>
      </c>
      <c r="B421" s="274">
        <f t="shared" si="28"/>
        <v>45750</v>
      </c>
      <c r="C421" s="275">
        <f>'49'!$P$44+'49'!$Q$44+'49'!$R$44+'49'!$S$44</f>
        <v>0</v>
      </c>
      <c r="D421" s="266">
        <f t="shared" si="25"/>
        <v>0</v>
      </c>
      <c r="E421" s="276">
        <f t="shared" si="26"/>
        <v>3.5342373321111932E-2</v>
      </c>
      <c r="F421" s="266">
        <f t="shared" si="27"/>
        <v>0</v>
      </c>
      <c r="G421" s="271">
        <f t="shared" si="29"/>
        <v>3.5342373321111932E-2</v>
      </c>
      <c r="H421" s="277"/>
      <c r="I421" s="277"/>
      <c r="J421" s="277"/>
      <c r="K421" s="277"/>
      <c r="L421" s="277"/>
    </row>
    <row r="422" spans="1:12" x14ac:dyDescent="0.2">
      <c r="A422" s="273" t="s">
        <v>3</v>
      </c>
      <c r="B422" s="274">
        <f t="shared" si="28"/>
        <v>45751</v>
      </c>
      <c r="C422" s="275">
        <f>'49'!$T$44+'49'!$U$44+'49'!$V$44+'49'!$W$44</f>
        <v>0</v>
      </c>
      <c r="D422" s="266">
        <f t="shared" si="25"/>
        <v>0</v>
      </c>
      <c r="E422" s="276">
        <f t="shared" si="26"/>
        <v>3.452579110705107E-2</v>
      </c>
      <c r="F422" s="266">
        <f t="shared" si="27"/>
        <v>0</v>
      </c>
      <c r="G422" s="271">
        <f t="shared" si="29"/>
        <v>3.452579110705107E-2</v>
      </c>
      <c r="H422" s="277"/>
      <c r="I422" s="277"/>
      <c r="J422" s="277"/>
      <c r="K422" s="277"/>
      <c r="L422" s="277"/>
    </row>
    <row r="423" spans="1:12" x14ac:dyDescent="0.2">
      <c r="A423" s="273" t="s">
        <v>4</v>
      </c>
      <c r="B423" s="274">
        <f t="shared" si="28"/>
        <v>45752</v>
      </c>
      <c r="C423" s="275">
        <f>'49'!$X$44+'49'!$Y$44+'49'!$Z$44+'49'!$AA$44</f>
        <v>0</v>
      </c>
      <c r="D423" s="266">
        <f t="shared" si="25"/>
        <v>0</v>
      </c>
      <c r="E423" s="276">
        <f t="shared" si="26"/>
        <v>3.3728075948302599E-2</v>
      </c>
      <c r="F423" s="266">
        <f t="shared" si="27"/>
        <v>0</v>
      </c>
      <c r="G423" s="271">
        <f t="shared" si="29"/>
        <v>3.3728075948302599E-2</v>
      </c>
      <c r="H423" s="277"/>
      <c r="I423" s="277"/>
      <c r="J423" s="277"/>
      <c r="K423" s="277"/>
      <c r="L423" s="277"/>
    </row>
    <row r="424" spans="1:12" x14ac:dyDescent="0.2">
      <c r="A424" s="273" t="s">
        <v>5</v>
      </c>
      <c r="B424" s="274">
        <f t="shared" si="28"/>
        <v>45753</v>
      </c>
      <c r="C424" s="275">
        <f>'49'!$AB$44+'49'!$AC$44+'49'!$AD$44+'49'!$AE$44</f>
        <v>0</v>
      </c>
      <c r="D424" s="266">
        <f t="shared" si="25"/>
        <v>0</v>
      </c>
      <c r="E424" s="276">
        <f t="shared" si="26"/>
        <v>3.2948791923326677E-2</v>
      </c>
      <c r="F424" s="266">
        <f t="shared" si="27"/>
        <v>0</v>
      </c>
      <c r="G424" s="271">
        <f t="shared" si="29"/>
        <v>3.2948791923326677E-2</v>
      </c>
      <c r="H424" s="277"/>
      <c r="I424" s="277"/>
      <c r="J424" s="277"/>
      <c r="K424" s="277"/>
      <c r="L424" s="277"/>
    </row>
    <row r="425" spans="1:12" x14ac:dyDescent="0.2">
      <c r="A425" s="273" t="s">
        <v>0</v>
      </c>
      <c r="B425" s="274">
        <f t="shared" si="28"/>
        <v>45754</v>
      </c>
      <c r="C425" s="275">
        <f>'50'!$D$44+'50'!$E$44+'50'!$F$44+'50'!$G$44</f>
        <v>0</v>
      </c>
      <c r="D425" s="266">
        <f t="shared" si="25"/>
        <v>0</v>
      </c>
      <c r="E425" s="276">
        <f t="shared" si="26"/>
        <v>3.2187513182509668E-2</v>
      </c>
      <c r="F425" s="266">
        <f t="shared" si="27"/>
        <v>0</v>
      </c>
      <c r="G425" s="271">
        <f t="shared" si="29"/>
        <v>3.2187513182509668E-2</v>
      </c>
      <c r="H425" s="277"/>
      <c r="I425" s="277"/>
      <c r="J425" s="277"/>
      <c r="K425" s="277"/>
      <c r="L425" s="277"/>
    </row>
    <row r="426" spans="1:12" x14ac:dyDescent="0.2">
      <c r="A426" s="273" t="s">
        <v>1</v>
      </c>
      <c r="B426" s="274">
        <f t="shared" si="28"/>
        <v>45755</v>
      </c>
      <c r="C426" s="275">
        <f>'50'!$H$44+'50'!$I$44+'50'!$J$44+'50'!$K$44</f>
        <v>0</v>
      </c>
      <c r="D426" s="266">
        <f t="shared" si="25"/>
        <v>0</v>
      </c>
      <c r="E426" s="276">
        <f t="shared" si="26"/>
        <v>3.1443823715453248E-2</v>
      </c>
      <c r="F426" s="266">
        <f t="shared" si="27"/>
        <v>0</v>
      </c>
      <c r="G426" s="271">
        <f t="shared" si="29"/>
        <v>3.1443823715453248E-2</v>
      </c>
      <c r="H426" s="277"/>
      <c r="I426" s="277"/>
      <c r="J426" s="277"/>
      <c r="K426" s="277"/>
      <c r="L426" s="277"/>
    </row>
    <row r="427" spans="1:12" x14ac:dyDescent="0.2">
      <c r="A427" s="273" t="s">
        <v>2</v>
      </c>
      <c r="B427" s="274">
        <f t="shared" si="28"/>
        <v>45756</v>
      </c>
      <c r="C427" s="275">
        <f>'50'!$L$44+'50'!$M$44+'50'!$N$44+'50'!$O$44</f>
        <v>0</v>
      </c>
      <c r="D427" s="266">
        <f t="shared" si="25"/>
        <v>0</v>
      </c>
      <c r="E427" s="276">
        <f t="shared" si="26"/>
        <v>3.0717317123640234E-2</v>
      </c>
      <c r="F427" s="266">
        <f t="shared" si="27"/>
        <v>0</v>
      </c>
      <c r="G427" s="271">
        <f t="shared" si="29"/>
        <v>3.0717317123640234E-2</v>
      </c>
      <c r="H427" s="277"/>
      <c r="I427" s="277"/>
      <c r="J427" s="277"/>
      <c r="K427" s="277"/>
      <c r="L427" s="277"/>
    </row>
    <row r="428" spans="1:12" x14ac:dyDescent="0.2">
      <c r="A428" s="273" t="s">
        <v>55</v>
      </c>
      <c r="B428" s="274">
        <f t="shared" si="28"/>
        <v>45757</v>
      </c>
      <c r="C428" s="275">
        <f>'50'!$P$44+'50'!$Q$44+'50'!$R$44+'50'!$S$44</f>
        <v>0</v>
      </c>
      <c r="D428" s="266">
        <f t="shared" si="25"/>
        <v>0</v>
      </c>
      <c r="E428" s="276">
        <f t="shared" si="26"/>
        <v>3.0007596398353001E-2</v>
      </c>
      <c r="F428" s="266">
        <f t="shared" si="27"/>
        <v>0</v>
      </c>
      <c r="G428" s="271">
        <f t="shared" si="29"/>
        <v>3.0007596398353001E-2</v>
      </c>
      <c r="H428" s="277"/>
      <c r="I428" s="277"/>
      <c r="J428" s="277"/>
      <c r="K428" s="277"/>
      <c r="L428" s="277"/>
    </row>
    <row r="429" spans="1:12" x14ac:dyDescent="0.2">
      <c r="A429" s="273" t="s">
        <v>3</v>
      </c>
      <c r="B429" s="274">
        <f t="shared" si="28"/>
        <v>45758</v>
      </c>
      <c r="C429" s="275">
        <f>'50'!$T$44+'50'!$U$44+'50'!$V$44+'50'!$W$44</f>
        <v>0</v>
      </c>
      <c r="D429" s="266">
        <f t="shared" si="25"/>
        <v>0</v>
      </c>
      <c r="E429" s="276">
        <f t="shared" si="26"/>
        <v>2.931427370372303E-2</v>
      </c>
      <c r="F429" s="266">
        <f t="shared" si="27"/>
        <v>0</v>
      </c>
      <c r="G429" s="271">
        <f t="shared" si="29"/>
        <v>2.931427370372303E-2</v>
      </c>
      <c r="H429" s="277"/>
      <c r="I429" s="277"/>
      <c r="J429" s="277"/>
      <c r="K429" s="277"/>
      <c r="L429" s="277"/>
    </row>
    <row r="430" spans="1:12" x14ac:dyDescent="0.2">
      <c r="A430" s="273" t="s">
        <v>4</v>
      </c>
      <c r="B430" s="274">
        <f t="shared" si="28"/>
        <v>45759</v>
      </c>
      <c r="C430" s="275">
        <f>'50'!$X$44+'50'!$Y$44+'50'!$Z$44+'50'!$AA$44</f>
        <v>0</v>
      </c>
      <c r="D430" s="266">
        <f t="shared" si="25"/>
        <v>0</v>
      </c>
      <c r="E430" s="276">
        <f t="shared" si="26"/>
        <v>2.863697016479309E-2</v>
      </c>
      <c r="F430" s="266">
        <f t="shared" si="27"/>
        <v>0</v>
      </c>
      <c r="G430" s="271">
        <f t="shared" si="29"/>
        <v>2.863697016479309E-2</v>
      </c>
      <c r="H430" s="277"/>
      <c r="I430" s="277"/>
      <c r="J430" s="277"/>
      <c r="K430" s="277"/>
      <c r="L430" s="277"/>
    </row>
    <row r="431" spans="1:12" x14ac:dyDescent="0.2">
      <c r="A431" s="273" t="s">
        <v>5</v>
      </c>
      <c r="B431" s="274">
        <f t="shared" si="28"/>
        <v>45760</v>
      </c>
      <c r="C431" s="275">
        <f>'50'!$AB$44+'50'!$AC$44+'50'!$AD$44+'50'!$AE$44</f>
        <v>0</v>
      </c>
      <c r="D431" s="266">
        <f t="shared" si="25"/>
        <v>0</v>
      </c>
      <c r="E431" s="276">
        <f t="shared" si="26"/>
        <v>2.7975315660476237E-2</v>
      </c>
      <c r="F431" s="266">
        <f t="shared" si="27"/>
        <v>0</v>
      </c>
      <c r="G431" s="271">
        <f t="shared" si="29"/>
        <v>2.7975315660476237E-2</v>
      </c>
      <c r="H431" s="277"/>
      <c r="I431" s="277"/>
      <c r="J431" s="277"/>
      <c r="K431" s="277"/>
      <c r="L431" s="277"/>
    </row>
    <row r="432" spans="1:12" x14ac:dyDescent="0.2">
      <c r="A432" s="273" t="s">
        <v>0</v>
      </c>
      <c r="B432" s="274">
        <f t="shared" si="28"/>
        <v>45761</v>
      </c>
      <c r="C432" s="275">
        <f>'51'!$D$44+'51'!$E$44+'51'!$F$44+'51'!$G$44</f>
        <v>0</v>
      </c>
      <c r="D432" s="266">
        <f t="shared" si="25"/>
        <v>0</v>
      </c>
      <c r="E432" s="276">
        <f t="shared" si="26"/>
        <v>2.7328948621298449E-2</v>
      </c>
      <c r="F432" s="266">
        <f t="shared" si="27"/>
        <v>0</v>
      </c>
      <c r="G432" s="271">
        <f t="shared" si="29"/>
        <v>2.7328948621298449E-2</v>
      </c>
      <c r="H432" s="277"/>
      <c r="I432" s="277"/>
      <c r="J432" s="277"/>
      <c r="K432" s="277"/>
      <c r="L432" s="277"/>
    </row>
    <row r="433" spans="1:12" x14ac:dyDescent="0.2">
      <c r="A433" s="273" t="s">
        <v>1</v>
      </c>
      <c r="B433" s="274">
        <f t="shared" si="28"/>
        <v>45762</v>
      </c>
      <c r="C433" s="275">
        <f>'51'!$H$44+'51'!$I$44+'51'!$J$44+'51'!$K$44</f>
        <v>0</v>
      </c>
      <c r="D433" s="266">
        <f t="shared" si="25"/>
        <v>0</v>
      </c>
      <c r="E433" s="276">
        <f t="shared" si="26"/>
        <v>2.6697515831814428E-2</v>
      </c>
      <c r="F433" s="266">
        <f t="shared" si="27"/>
        <v>0</v>
      </c>
      <c r="G433" s="271">
        <f t="shared" si="29"/>
        <v>2.6697515831814428E-2</v>
      </c>
      <c r="H433" s="277"/>
      <c r="I433" s="277"/>
      <c r="J433" s="277"/>
      <c r="K433" s="277"/>
      <c r="L433" s="277"/>
    </row>
    <row r="434" spans="1:12" x14ac:dyDescent="0.2">
      <c r="A434" s="273" t="s">
        <v>2</v>
      </c>
      <c r="B434" s="274">
        <f t="shared" si="28"/>
        <v>45763</v>
      </c>
      <c r="C434" s="275">
        <f>'51'!$L$44+'51'!$M$44+'51'!$N$44+'51'!$O$44</f>
        <v>0</v>
      </c>
      <c r="D434" s="266">
        <f t="shared" si="25"/>
        <v>0</v>
      </c>
      <c r="E434" s="276">
        <f t="shared" si="26"/>
        <v>2.6080672237588538E-2</v>
      </c>
      <c r="F434" s="266">
        <f t="shared" si="27"/>
        <v>0</v>
      </c>
      <c r="G434" s="271">
        <f t="shared" si="29"/>
        <v>2.6080672237588538E-2</v>
      </c>
      <c r="H434" s="277"/>
      <c r="I434" s="277"/>
      <c r="J434" s="277"/>
      <c r="K434" s="277"/>
      <c r="L434" s="277"/>
    </row>
    <row r="435" spans="1:12" x14ac:dyDescent="0.2">
      <c r="A435" s="273" t="s">
        <v>55</v>
      </c>
      <c r="B435" s="274">
        <f t="shared" si="28"/>
        <v>45764</v>
      </c>
      <c r="C435" s="275">
        <f>'51'!$P$44+'51'!$Q$44+'51'!$R$44+'51'!$S$44</f>
        <v>0</v>
      </c>
      <c r="D435" s="266">
        <f t="shared" si="25"/>
        <v>0</v>
      </c>
      <c r="E435" s="276">
        <f t="shared" si="26"/>
        <v>2.5478080756635452E-2</v>
      </c>
      <c r="F435" s="266">
        <f t="shared" si="27"/>
        <v>0</v>
      </c>
      <c r="G435" s="271">
        <f t="shared" si="29"/>
        <v>2.5478080756635452E-2</v>
      </c>
      <c r="H435" s="277"/>
      <c r="I435" s="277"/>
      <c r="J435" s="277"/>
      <c r="K435" s="277"/>
      <c r="L435" s="277"/>
    </row>
    <row r="436" spans="1:12" x14ac:dyDescent="0.2">
      <c r="A436" s="273" t="s">
        <v>3</v>
      </c>
      <c r="B436" s="274">
        <f t="shared" si="28"/>
        <v>45765</v>
      </c>
      <c r="C436" s="275">
        <f>'51'!$T$44+'51'!$U$44+'51'!$V$44+'51'!$W$44</f>
        <v>0</v>
      </c>
      <c r="D436" s="266">
        <f t="shared" si="25"/>
        <v>0</v>
      </c>
      <c r="E436" s="276">
        <f t="shared" si="26"/>
        <v>2.4889412095217434E-2</v>
      </c>
      <c r="F436" s="266">
        <f t="shared" si="27"/>
        <v>0</v>
      </c>
      <c r="G436" s="271">
        <f t="shared" si="29"/>
        <v>2.4889412095217434E-2</v>
      </c>
      <c r="H436" s="277"/>
      <c r="I436" s="277"/>
      <c r="J436" s="277"/>
      <c r="K436" s="277"/>
      <c r="L436" s="277"/>
    </row>
    <row r="437" spans="1:12" x14ac:dyDescent="0.2">
      <c r="A437" s="273" t="s">
        <v>4</v>
      </c>
      <c r="B437" s="274">
        <f t="shared" si="28"/>
        <v>45766</v>
      </c>
      <c r="C437" s="275">
        <f>'51'!$X$44+'51'!$Y$44+'51'!$Z$44+'51'!$AA$44</f>
        <v>0</v>
      </c>
      <c r="D437" s="266">
        <f t="shared" si="25"/>
        <v>0</v>
      </c>
      <c r="E437" s="276">
        <f t="shared" si="26"/>
        <v>2.4314344567897616E-2</v>
      </c>
      <c r="F437" s="266">
        <f t="shared" si="27"/>
        <v>0</v>
      </c>
      <c r="G437" s="271">
        <f t="shared" si="29"/>
        <v>2.4314344567897616E-2</v>
      </c>
      <c r="H437" s="277"/>
      <c r="I437" s="277"/>
      <c r="J437" s="277"/>
      <c r="K437" s="277"/>
      <c r="L437" s="277"/>
    </row>
    <row r="438" spans="1:12" x14ac:dyDescent="0.2">
      <c r="A438" s="273" t="s">
        <v>5</v>
      </c>
      <c r="B438" s="274">
        <f t="shared" si="28"/>
        <v>45767</v>
      </c>
      <c r="C438" s="275">
        <f>'51'!$AB$44+'51'!$AC$44+'51'!$AD$44+'51'!$AE$44</f>
        <v>0</v>
      </c>
      <c r="D438" s="266">
        <f t="shared" si="25"/>
        <v>0</v>
      </c>
      <c r="E438" s="276">
        <f t="shared" si="26"/>
        <v>2.3752563921750906E-2</v>
      </c>
      <c r="F438" s="266">
        <f t="shared" si="27"/>
        <v>0</v>
      </c>
      <c r="G438" s="271">
        <f t="shared" si="29"/>
        <v>2.3752563921750906E-2</v>
      </c>
      <c r="H438" s="277"/>
      <c r="I438" s="277"/>
      <c r="J438" s="277"/>
      <c r="K438" s="277"/>
      <c r="L438" s="277"/>
    </row>
    <row r="439" spans="1:12" x14ac:dyDescent="0.2">
      <c r="A439" s="273" t="s">
        <v>0</v>
      </c>
      <c r="B439" s="274">
        <f t="shared" si="28"/>
        <v>45768</v>
      </c>
      <c r="C439" s="275">
        <f>'52'!$D$44+'52'!$E$44+'52'!$F$44+'52'!$G$44</f>
        <v>0</v>
      </c>
      <c r="D439" s="266">
        <f t="shared" si="25"/>
        <v>0</v>
      </c>
      <c r="E439" s="276">
        <f t="shared" si="26"/>
        <v>2.3203763164636522E-2</v>
      </c>
      <c r="F439" s="266">
        <f t="shared" si="27"/>
        <v>0</v>
      </c>
      <c r="G439" s="271">
        <f t="shared" si="29"/>
        <v>2.3203763164636522E-2</v>
      </c>
      <c r="H439" s="277"/>
      <c r="I439" s="277"/>
      <c r="J439" s="277"/>
      <c r="K439" s="277"/>
      <c r="L439" s="277"/>
    </row>
    <row r="440" spans="1:12" x14ac:dyDescent="0.2">
      <c r="A440" s="273" t="s">
        <v>1</v>
      </c>
      <c r="B440" s="274">
        <f t="shared" si="28"/>
        <v>45769</v>
      </c>
      <c r="C440" s="275">
        <f>'52'!$H$44+'52'!$I$44+'52'!$J$44+'52'!$K$44</f>
        <v>0</v>
      </c>
      <c r="D440" s="266">
        <f t="shared" si="25"/>
        <v>0</v>
      </c>
      <c r="E440" s="276">
        <f t="shared" si="26"/>
        <v>2.2667642397438237E-2</v>
      </c>
      <c r="F440" s="266">
        <f t="shared" si="27"/>
        <v>0</v>
      </c>
      <c r="G440" s="271">
        <f t="shared" si="29"/>
        <v>2.2667642397438237E-2</v>
      </c>
      <c r="H440" s="277"/>
      <c r="I440" s="277"/>
      <c r="J440" s="277"/>
      <c r="K440" s="277"/>
      <c r="L440" s="277"/>
    </row>
    <row r="441" spans="1:12" x14ac:dyDescent="0.2">
      <c r="A441" s="273" t="s">
        <v>2</v>
      </c>
      <c r="B441" s="274">
        <f t="shared" si="28"/>
        <v>45770</v>
      </c>
      <c r="C441" s="275">
        <f>'52'!$L$44+'52'!$M$44+'52'!$N$44+'52'!$O$44</f>
        <v>0</v>
      </c>
      <c r="D441" s="266">
        <f t="shared" si="25"/>
        <v>0</v>
      </c>
      <c r="E441" s="276">
        <f t="shared" si="26"/>
        <v>2.2143908650180722E-2</v>
      </c>
      <c r="F441" s="266">
        <f t="shared" si="27"/>
        <v>0</v>
      </c>
      <c r="G441" s="271">
        <f t="shared" si="29"/>
        <v>2.2143908650180722E-2</v>
      </c>
      <c r="H441" s="277"/>
      <c r="I441" s="277"/>
      <c r="J441" s="277"/>
      <c r="K441" s="277"/>
      <c r="L441" s="277"/>
    </row>
    <row r="442" spans="1:12" x14ac:dyDescent="0.2">
      <c r="A442" s="273" t="s">
        <v>55</v>
      </c>
      <c r="B442" s="274">
        <f t="shared" si="28"/>
        <v>45771</v>
      </c>
      <c r="C442" s="275">
        <f>'52'!$P$44+'52'!$Q$44+'52'!$R$44+'52'!$S$44</f>
        <v>0</v>
      </c>
      <c r="D442" s="266">
        <f t="shared" si="25"/>
        <v>0</v>
      </c>
      <c r="E442" s="276">
        <f t="shared" si="26"/>
        <v>2.1632275721932395E-2</v>
      </c>
      <c r="F442" s="266">
        <f t="shared" si="27"/>
        <v>0</v>
      </c>
      <c r="G442" s="271">
        <f t="shared" si="29"/>
        <v>2.1632275721932395E-2</v>
      </c>
      <c r="H442" s="277"/>
      <c r="I442" s="277"/>
      <c r="J442" s="277"/>
      <c r="K442" s="277"/>
      <c r="L442" s="277"/>
    </row>
    <row r="443" spans="1:12" x14ac:dyDescent="0.2">
      <c r="A443" s="273" t="s">
        <v>3</v>
      </c>
      <c r="B443" s="274">
        <f t="shared" si="28"/>
        <v>45772</v>
      </c>
      <c r="C443" s="275">
        <f>'52'!$T$44+'52'!$U$44+'52'!$V$44+'52'!$W$44</f>
        <v>0</v>
      </c>
      <c r="D443" s="266">
        <f t="shared" si="25"/>
        <v>0</v>
      </c>
      <c r="E443" s="276">
        <f t="shared" si="26"/>
        <v>2.1132464024407303E-2</v>
      </c>
      <c r="F443" s="266">
        <f t="shared" si="27"/>
        <v>0</v>
      </c>
      <c r="G443" s="271">
        <f t="shared" si="29"/>
        <v>2.1132464024407303E-2</v>
      </c>
      <c r="H443" s="277"/>
      <c r="I443" s="277"/>
      <c r="J443" s="277"/>
      <c r="K443" s="277"/>
      <c r="L443" s="277"/>
    </row>
    <row r="444" spans="1:12" x14ac:dyDescent="0.2">
      <c r="A444" s="273" t="s">
        <v>4</v>
      </c>
      <c r="B444" s="274">
        <f t="shared" si="28"/>
        <v>45773</v>
      </c>
      <c r="C444" s="275">
        <f>'52'!$X$44+'52'!$Y$44+'52'!$Z$44+'52'!$AA$44</f>
        <v>0</v>
      </c>
      <c r="D444" s="266">
        <f t="shared" si="25"/>
        <v>0</v>
      </c>
      <c r="E444" s="276">
        <f t="shared" si="26"/>
        <v>2.0644200429180554E-2</v>
      </c>
      <c r="F444" s="266">
        <f t="shared" si="27"/>
        <v>0</v>
      </c>
      <c r="G444" s="271">
        <f t="shared" si="29"/>
        <v>2.0644200429180554E-2</v>
      </c>
      <c r="H444" s="277"/>
      <c r="I444" s="277"/>
      <c r="J444" s="277"/>
      <c r="K444" s="277"/>
      <c r="L444" s="277"/>
    </row>
    <row r="445" spans="1:12" x14ac:dyDescent="0.2">
      <c r="A445" s="273" t="s">
        <v>5</v>
      </c>
      <c r="B445" s="274">
        <f t="shared" si="28"/>
        <v>45774</v>
      </c>
      <c r="C445" s="275">
        <f>'52'!$AB$44+'52'!$AC$44+'52'!$AD$44+'52'!$AE$44</f>
        <v>0</v>
      </c>
      <c r="D445" s="266">
        <f>D444*(1-$D$78)+C445*$D$78</f>
        <v>0</v>
      </c>
      <c r="E445" s="276">
        <f t="shared" si="26"/>
        <v>2.0167218118433857E-2</v>
      </c>
      <c r="F445" s="266">
        <f t="shared" si="27"/>
        <v>0</v>
      </c>
      <c r="G445" s="271">
        <f t="shared" si="29"/>
        <v>2.0167218118433857E-2</v>
      </c>
      <c r="H445" s="277"/>
      <c r="I445" s="277"/>
      <c r="J445" s="277"/>
      <c r="K445" s="277"/>
      <c r="L445" s="277"/>
    </row>
    <row r="446" spans="1:12" x14ac:dyDescent="0.2">
      <c r="A446" s="279" t="s">
        <v>0</v>
      </c>
      <c r="B446" s="280">
        <f t="shared" si="28"/>
        <v>45775</v>
      </c>
      <c r="C446" s="281"/>
      <c r="D446" s="266">
        <f t="shared" si="25"/>
        <v>0</v>
      </c>
      <c r="E446" s="276">
        <f t="shared" si="26"/>
        <v>1.9701256439149526E-2</v>
      </c>
      <c r="F446" s="266">
        <f t="shared" si="27"/>
        <v>0</v>
      </c>
      <c r="G446" s="271">
        <f t="shared" si="29"/>
        <v>1.9701256439149526E-2</v>
      </c>
      <c r="H446" s="277"/>
      <c r="I446" s="277"/>
      <c r="J446" s="277"/>
      <c r="K446" s="277"/>
      <c r="L446" s="277"/>
    </row>
    <row r="447" spans="1:12" x14ac:dyDescent="0.2">
      <c r="A447" s="279" t="s">
        <v>1</v>
      </c>
      <c r="B447" s="280">
        <f t="shared" si="28"/>
        <v>45776</v>
      </c>
      <c r="C447" s="281"/>
      <c r="D447" s="266">
        <f t="shared" si="25"/>
        <v>0</v>
      </c>
      <c r="E447" s="276">
        <f t="shared" si="26"/>
        <v>1.924606076067336E-2</v>
      </c>
      <c r="F447" s="266">
        <f t="shared" si="27"/>
        <v>0</v>
      </c>
      <c r="G447" s="271">
        <f t="shared" si="29"/>
        <v>1.924606076067336E-2</v>
      </c>
      <c r="H447" s="277"/>
      <c r="I447" s="277"/>
      <c r="J447" s="277"/>
      <c r="K447" s="277"/>
      <c r="L447" s="277"/>
    </row>
    <row r="448" spans="1:12" x14ac:dyDescent="0.2">
      <c r="A448" s="279" t="s">
        <v>2</v>
      </c>
      <c r="B448" s="280">
        <f t="shared" si="28"/>
        <v>45777</v>
      </c>
      <c r="C448" s="281"/>
      <c r="D448" s="266">
        <f t="shared" si="25"/>
        <v>0</v>
      </c>
      <c r="E448" s="276">
        <f t="shared" si="26"/>
        <v>1.8801382335568488E-2</v>
      </c>
      <c r="F448" s="266">
        <f t="shared" si="27"/>
        <v>0</v>
      </c>
      <c r="G448" s="271">
        <f t="shared" si="29"/>
        <v>1.8801382335568488E-2</v>
      </c>
      <c r="H448" s="277"/>
      <c r="I448" s="277"/>
      <c r="J448" s="277"/>
      <c r="K448" s="277"/>
      <c r="L448" s="277"/>
    </row>
    <row r="449" spans="1:12" x14ac:dyDescent="0.2">
      <c r="A449" s="279" t="s">
        <v>55</v>
      </c>
      <c r="B449" s="280">
        <f t="shared" si="28"/>
        <v>45778</v>
      </c>
      <c r="C449" s="281"/>
      <c r="D449" s="266">
        <f t="shared" si="25"/>
        <v>0</v>
      </c>
      <c r="E449" s="276">
        <f t="shared" si="26"/>
        <v>1.8366978163684194E-2</v>
      </c>
      <c r="F449" s="266">
        <f t="shared" si="27"/>
        <v>0</v>
      </c>
      <c r="G449" s="271">
        <f t="shared" si="29"/>
        <v>1.8366978163684194E-2</v>
      </c>
      <c r="H449" s="277"/>
      <c r="I449" s="277"/>
      <c r="J449" s="277"/>
      <c r="K449" s="277"/>
      <c r="L449" s="277"/>
    </row>
    <row r="450" spans="1:12" x14ac:dyDescent="0.2">
      <c r="A450" s="279" t="s">
        <v>3</v>
      </c>
      <c r="B450" s="280">
        <f t="shared" si="28"/>
        <v>45779</v>
      </c>
      <c r="C450" s="281"/>
      <c r="D450" s="266">
        <f t="shared" si="25"/>
        <v>0</v>
      </c>
      <c r="E450" s="276">
        <f t="shared" si="26"/>
        <v>1.7942610859365399E-2</v>
      </c>
      <c r="F450" s="266">
        <f t="shared" si="27"/>
        <v>0</v>
      </c>
      <c r="G450" s="271">
        <f t="shared" si="29"/>
        <v>1.7942610859365399E-2</v>
      </c>
      <c r="H450" s="277"/>
      <c r="I450" s="277"/>
      <c r="J450" s="277"/>
      <c r="K450" s="277"/>
      <c r="L450" s="277"/>
    </row>
    <row r="451" spans="1:12" x14ac:dyDescent="0.2">
      <c r="A451" s="279" t="s">
        <v>4</v>
      </c>
      <c r="B451" s="280">
        <f t="shared" si="28"/>
        <v>45780</v>
      </c>
      <c r="C451" s="281"/>
      <c r="D451" s="266">
        <f t="shared" si="25"/>
        <v>0</v>
      </c>
      <c r="E451" s="276">
        <f t="shared" si="26"/>
        <v>1.7528048521730285E-2</v>
      </c>
      <c r="F451" s="266">
        <f t="shared" si="27"/>
        <v>0</v>
      </c>
      <c r="G451" s="271">
        <f t="shared" si="29"/>
        <v>1.7528048521730285E-2</v>
      </c>
      <c r="H451" s="277"/>
      <c r="I451" s="277"/>
      <c r="J451" s="277"/>
      <c r="K451" s="277"/>
      <c r="L451" s="277"/>
    </row>
    <row r="452" spans="1:12" x14ac:dyDescent="0.2">
      <c r="A452" s="279" t="s">
        <v>5</v>
      </c>
      <c r="B452" s="280">
        <f t="shared" si="28"/>
        <v>45781</v>
      </c>
      <c r="C452" s="282"/>
      <c r="D452" s="266">
        <f t="shared" si="25"/>
        <v>0</v>
      </c>
      <c r="E452" s="276">
        <f t="shared" si="26"/>
        <v>1.7123064607945108E-2</v>
      </c>
      <c r="F452" s="266">
        <f t="shared" si="27"/>
        <v>0</v>
      </c>
      <c r="G452" s="271">
        <f t="shared" si="29"/>
        <v>1.7123064607945108E-2</v>
      </c>
      <c r="H452" s="277"/>
      <c r="I452" s="277"/>
      <c r="J452" s="277"/>
      <c r="K452" s="277"/>
      <c r="L452" s="277"/>
    </row>
    <row r="453" spans="1:12" x14ac:dyDescent="0.2">
      <c r="D453" s="283"/>
      <c r="E453" s="283"/>
      <c r="F453" s="283"/>
    </row>
  </sheetData>
  <sheetProtection sheet="1" objects="1" scenarios="1"/>
  <protectedRanges>
    <protectedRange sqref="C36" name="startwert"/>
    <protectedRange sqref="G36" name="müdigkeit"/>
    <protectedRange sqref="K36" name="fitness"/>
  </protectedRanges>
  <mergeCells count="4">
    <mergeCell ref="A3:J9"/>
    <mergeCell ref="A38:C41"/>
    <mergeCell ref="E38:G41"/>
    <mergeCell ref="I38:K41"/>
  </mergeCells>
  <dataValidations count="4">
    <dataValidation type="whole" allowBlank="1" showInputMessage="1" showErrorMessage="1" sqref="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xr:uid="{00000000-0002-0000-3B00-000000000000}">
      <formula1>0</formula1>
      <formula2>1000</formula2>
    </dataValidation>
    <dataValidation allowBlank="1" showErrorMessage="1" promptTitle="Zahl zwischen 3 und 10" sqref="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xr:uid="{00000000-0002-0000-3B00-000001000000}"/>
    <dataValidation type="list" allowBlank="1" showInputMessage="1" showErrorMessage="1" sqref="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xr:uid="{00000000-0002-0000-3B00-000002000000}">
      <formula1>$J$81:$J$85</formula1>
    </dataValidation>
    <dataValidation type="list" allowBlank="1" showInputMessage="1" showErrorMessage="1" sqref="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xr:uid="{00000000-0002-0000-3B00-000003000000}">
      <formula1>$I$81:$I$85</formula1>
    </dataValidation>
  </dataValidations>
  <pageMargins left="0.7" right="0.7" top="0.78740157499999996" bottom="0.78740157499999996" header="0.3" footer="0.3"/>
  <pageSetup paperSize="9" scale="65"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AE459"/>
  <sheetViews>
    <sheetView zoomScaleNormal="100" workbookViewId="0">
      <selection activeCell="T26" sqref="T26"/>
    </sheetView>
  </sheetViews>
  <sheetFormatPr baseColWidth="10" defaultColWidth="10.85546875" defaultRowHeight="12.75" x14ac:dyDescent="0.2"/>
  <cols>
    <col min="1" max="1" width="10.85546875" style="272"/>
    <col min="2" max="16384" width="10.85546875" style="116"/>
  </cols>
  <sheetData>
    <row r="1" spans="1:20" ht="25.5" x14ac:dyDescent="0.35">
      <c r="A1" s="255" t="s">
        <v>127</v>
      </c>
      <c r="B1" s="256"/>
      <c r="C1" s="256"/>
      <c r="D1" s="256"/>
      <c r="E1" s="256"/>
      <c r="F1" s="256"/>
      <c r="G1" s="256"/>
      <c r="H1" s="256"/>
      <c r="I1" s="256"/>
      <c r="J1" s="256"/>
      <c r="K1" s="256"/>
      <c r="L1" s="256"/>
      <c r="M1" s="256"/>
      <c r="N1" s="256"/>
      <c r="O1" s="256"/>
      <c r="P1" s="256"/>
      <c r="Q1" s="256"/>
      <c r="R1" s="256"/>
      <c r="S1" s="256"/>
      <c r="T1" s="256"/>
    </row>
    <row r="2" spans="1:20" ht="8.85" customHeight="1" x14ac:dyDescent="0.2">
      <c r="A2" s="284"/>
      <c r="B2" s="256"/>
      <c r="C2" s="256"/>
      <c r="D2" s="256"/>
      <c r="E2" s="256"/>
      <c r="F2" s="256"/>
      <c r="G2" s="256"/>
      <c r="H2" s="256"/>
      <c r="I2" s="256"/>
      <c r="J2" s="256"/>
      <c r="K2" s="256"/>
      <c r="L2" s="256"/>
      <c r="M2" s="256"/>
      <c r="N2" s="256"/>
      <c r="O2" s="256"/>
      <c r="P2" s="256"/>
      <c r="Q2" s="256"/>
      <c r="R2" s="256"/>
      <c r="S2" s="256"/>
      <c r="T2" s="256"/>
    </row>
    <row r="3" spans="1:20" ht="8.85" customHeight="1" x14ac:dyDescent="0.2">
      <c r="A3" s="285"/>
      <c r="B3" s="256"/>
      <c r="C3" s="256"/>
      <c r="D3" s="256"/>
      <c r="E3" s="256"/>
      <c r="F3" s="256"/>
      <c r="G3" s="256"/>
      <c r="H3" s="256"/>
      <c r="I3" s="256"/>
      <c r="J3" s="256"/>
      <c r="K3" s="256"/>
      <c r="L3" s="256"/>
      <c r="M3" s="256"/>
      <c r="N3" s="256"/>
      <c r="O3" s="256"/>
      <c r="P3" s="256"/>
      <c r="Q3" s="256"/>
      <c r="R3" s="256"/>
      <c r="S3" s="256"/>
      <c r="T3" s="256"/>
    </row>
    <row r="4" spans="1:20" ht="12.75" customHeight="1" x14ac:dyDescent="0.2">
      <c r="A4" s="440" t="s">
        <v>123</v>
      </c>
      <c r="B4" s="440"/>
      <c r="C4" s="440"/>
      <c r="D4" s="440"/>
      <c r="E4" s="440"/>
      <c r="F4" s="440"/>
      <c r="G4" s="440"/>
      <c r="H4" s="440"/>
      <c r="I4" s="440"/>
      <c r="J4" s="440"/>
      <c r="K4" s="256"/>
      <c r="L4" s="256"/>
      <c r="M4" s="256"/>
      <c r="N4" s="256"/>
      <c r="O4" s="256"/>
      <c r="P4" s="256"/>
      <c r="Q4" s="256"/>
      <c r="R4" s="256"/>
      <c r="S4" s="256"/>
      <c r="T4" s="256"/>
    </row>
    <row r="5" spans="1:20" x14ac:dyDescent="0.2">
      <c r="A5" s="440"/>
      <c r="B5" s="440"/>
      <c r="C5" s="440"/>
      <c r="D5" s="440"/>
      <c r="E5" s="440"/>
      <c r="F5" s="440"/>
      <c r="G5" s="440"/>
      <c r="H5" s="440"/>
      <c r="I5" s="440"/>
      <c r="J5" s="440"/>
      <c r="K5" s="256"/>
      <c r="L5" s="256"/>
      <c r="M5" s="256"/>
      <c r="N5" s="256"/>
      <c r="O5" s="256"/>
      <c r="P5" s="256"/>
      <c r="Q5" s="256"/>
      <c r="R5" s="256"/>
      <c r="S5" s="256"/>
      <c r="T5" s="256"/>
    </row>
    <row r="6" spans="1:20" x14ac:dyDescent="0.2">
      <c r="A6" s="440"/>
      <c r="B6" s="440"/>
      <c r="C6" s="440"/>
      <c r="D6" s="440"/>
      <c r="E6" s="440"/>
      <c r="F6" s="440"/>
      <c r="G6" s="440"/>
      <c r="H6" s="440"/>
      <c r="I6" s="440"/>
      <c r="J6" s="440"/>
      <c r="K6" s="256"/>
      <c r="L6" s="256"/>
      <c r="M6" s="256"/>
      <c r="N6" s="256"/>
      <c r="O6" s="256"/>
      <c r="P6" s="256"/>
      <c r="Q6" s="256"/>
      <c r="R6" s="256"/>
      <c r="S6" s="256"/>
      <c r="T6" s="256"/>
    </row>
    <row r="7" spans="1:20" x14ac:dyDescent="0.2">
      <c r="A7" s="440"/>
      <c r="B7" s="440"/>
      <c r="C7" s="440"/>
      <c r="D7" s="440"/>
      <c r="E7" s="440"/>
      <c r="F7" s="440"/>
      <c r="G7" s="440"/>
      <c r="H7" s="440"/>
      <c r="I7" s="440"/>
      <c r="J7" s="440"/>
      <c r="K7" s="256"/>
      <c r="L7" s="256"/>
      <c r="M7" s="256"/>
      <c r="N7" s="256"/>
      <c r="O7" s="256"/>
      <c r="P7" s="256"/>
      <c r="Q7" s="256"/>
      <c r="R7" s="256"/>
      <c r="S7" s="256"/>
      <c r="T7" s="256"/>
    </row>
    <row r="8" spans="1:20" x14ac:dyDescent="0.2">
      <c r="A8" s="440"/>
      <c r="B8" s="440"/>
      <c r="C8" s="440"/>
      <c r="D8" s="440"/>
      <c r="E8" s="440"/>
      <c r="F8" s="440"/>
      <c r="G8" s="440"/>
      <c r="H8" s="440"/>
      <c r="I8" s="440"/>
      <c r="J8" s="440"/>
      <c r="K8" s="256"/>
      <c r="L8" s="256"/>
      <c r="M8" s="256"/>
      <c r="N8" s="256"/>
      <c r="O8" s="256"/>
      <c r="P8" s="256"/>
      <c r="Q8" s="256"/>
      <c r="R8" s="256"/>
      <c r="S8" s="256"/>
      <c r="T8" s="256"/>
    </row>
    <row r="9" spans="1:20" x14ac:dyDescent="0.2">
      <c r="A9" s="440"/>
      <c r="B9" s="440"/>
      <c r="C9" s="440"/>
      <c r="D9" s="440"/>
      <c r="E9" s="440"/>
      <c r="F9" s="440"/>
      <c r="G9" s="440"/>
      <c r="H9" s="440"/>
      <c r="I9" s="440"/>
      <c r="J9" s="440"/>
      <c r="K9" s="256"/>
      <c r="L9" s="256"/>
      <c r="M9" s="256"/>
      <c r="N9" s="256"/>
      <c r="O9" s="256"/>
      <c r="P9" s="256"/>
      <c r="Q9" s="256"/>
      <c r="R9" s="256"/>
      <c r="S9" s="256"/>
      <c r="T9" s="256"/>
    </row>
    <row r="10" spans="1:20" ht="20.25" customHeight="1" x14ac:dyDescent="0.2">
      <c r="A10" s="440"/>
      <c r="B10" s="440"/>
      <c r="C10" s="440"/>
      <c r="D10" s="440"/>
      <c r="E10" s="440"/>
      <c r="F10" s="440"/>
      <c r="G10" s="440"/>
      <c r="H10" s="440"/>
      <c r="I10" s="440"/>
      <c r="J10" s="440"/>
      <c r="K10" s="256"/>
      <c r="L10" s="256"/>
      <c r="M10" s="256"/>
      <c r="N10" s="256"/>
      <c r="O10" s="256"/>
      <c r="P10" s="256"/>
      <c r="Q10" s="256"/>
      <c r="R10" s="256"/>
      <c r="S10" s="256"/>
      <c r="T10" s="256"/>
    </row>
    <row r="11" spans="1:20" x14ac:dyDescent="0.2">
      <c r="A11" s="286"/>
      <c r="B11" s="256"/>
      <c r="C11" s="256"/>
      <c r="D11" s="256"/>
      <c r="E11" s="256"/>
      <c r="F11" s="256"/>
      <c r="G11" s="256"/>
      <c r="H11" s="256"/>
      <c r="I11" s="256"/>
      <c r="J11" s="256"/>
      <c r="K11" s="256"/>
      <c r="L11" s="256"/>
      <c r="M11" s="256"/>
      <c r="N11" s="256"/>
      <c r="O11" s="256"/>
      <c r="P11" s="256"/>
      <c r="Q11" s="256"/>
      <c r="R11" s="256"/>
      <c r="S11" s="256"/>
      <c r="T11" s="256"/>
    </row>
    <row r="12" spans="1:20" x14ac:dyDescent="0.2">
      <c r="A12" s="286"/>
      <c r="B12" s="256"/>
      <c r="C12" s="256"/>
      <c r="D12" s="256"/>
      <c r="E12" s="256"/>
      <c r="F12" s="256"/>
      <c r="G12" s="256"/>
      <c r="H12" s="256"/>
      <c r="I12" s="256"/>
      <c r="J12" s="256"/>
      <c r="K12" s="256"/>
      <c r="L12" s="256"/>
      <c r="M12" s="256"/>
      <c r="N12" s="256"/>
      <c r="O12" s="256"/>
      <c r="P12" s="256"/>
      <c r="Q12" s="256"/>
      <c r="R12" s="256"/>
      <c r="S12" s="256"/>
      <c r="T12" s="256"/>
    </row>
    <row r="13" spans="1:20" x14ac:dyDescent="0.2">
      <c r="A13" s="286"/>
      <c r="B13" s="256"/>
      <c r="C13" s="256"/>
      <c r="D13" s="256"/>
      <c r="E13" s="256"/>
      <c r="F13" s="256"/>
      <c r="G13" s="256"/>
      <c r="H13" s="256"/>
      <c r="I13" s="256"/>
      <c r="J13" s="256"/>
      <c r="K13" s="256"/>
      <c r="L13" s="256"/>
      <c r="M13" s="256"/>
      <c r="N13" s="256"/>
      <c r="O13" s="256"/>
      <c r="P13" s="256"/>
      <c r="Q13" s="256"/>
      <c r="R13" s="256"/>
      <c r="S13" s="256"/>
      <c r="T13" s="256"/>
    </row>
    <row r="14" spans="1:20" x14ac:dyDescent="0.2">
      <c r="A14" s="286"/>
      <c r="B14" s="256"/>
      <c r="C14" s="256"/>
      <c r="D14" s="256"/>
      <c r="E14" s="256"/>
      <c r="F14" s="256"/>
      <c r="G14" s="256"/>
      <c r="H14" s="256"/>
      <c r="I14" s="256"/>
      <c r="J14" s="256"/>
      <c r="K14" s="256"/>
      <c r="L14" s="256"/>
      <c r="M14" s="256"/>
      <c r="N14" s="256"/>
      <c r="O14" s="256"/>
      <c r="P14" s="256"/>
      <c r="Q14" s="256"/>
      <c r="R14" s="256"/>
      <c r="S14" s="256"/>
      <c r="T14" s="256"/>
    </row>
    <row r="15" spans="1:20" x14ac:dyDescent="0.2">
      <c r="A15" s="286"/>
      <c r="B15" s="256"/>
      <c r="C15" s="256"/>
      <c r="D15" s="256"/>
      <c r="E15" s="256"/>
      <c r="F15" s="256"/>
      <c r="G15" s="256"/>
      <c r="H15" s="256"/>
      <c r="I15" s="256"/>
      <c r="J15" s="256"/>
      <c r="K15" s="256"/>
      <c r="L15" s="256"/>
      <c r="M15" s="256"/>
      <c r="N15" s="256"/>
      <c r="O15" s="256"/>
      <c r="P15" s="256"/>
      <c r="Q15" s="256"/>
      <c r="R15" s="256"/>
      <c r="S15" s="256"/>
      <c r="T15" s="256"/>
    </row>
    <row r="16" spans="1:20" x14ac:dyDescent="0.2">
      <c r="A16" s="286"/>
      <c r="B16" s="256"/>
      <c r="C16" s="256"/>
      <c r="D16" s="256"/>
      <c r="E16" s="256"/>
      <c r="F16" s="256"/>
      <c r="G16" s="256"/>
      <c r="H16" s="256"/>
      <c r="I16" s="256"/>
      <c r="J16" s="256"/>
      <c r="K16" s="256"/>
      <c r="L16" s="256"/>
      <c r="M16" s="256"/>
      <c r="N16" s="256"/>
      <c r="O16" s="256"/>
      <c r="P16" s="256"/>
      <c r="Q16" s="256"/>
      <c r="R16" s="256"/>
      <c r="S16" s="256"/>
      <c r="T16" s="256"/>
    </row>
    <row r="17" spans="1:20" x14ac:dyDescent="0.2">
      <c r="A17" s="286"/>
      <c r="B17" s="256"/>
      <c r="C17" s="256"/>
      <c r="D17" s="256"/>
      <c r="E17" s="256"/>
      <c r="F17" s="256"/>
      <c r="G17" s="256"/>
      <c r="H17" s="256"/>
      <c r="I17" s="256"/>
      <c r="J17" s="256"/>
      <c r="K17" s="256"/>
      <c r="L17" s="256"/>
      <c r="M17" s="256"/>
      <c r="N17" s="256"/>
      <c r="O17" s="256"/>
      <c r="P17" s="256"/>
      <c r="Q17" s="256"/>
      <c r="R17" s="256"/>
      <c r="S17" s="256"/>
      <c r="T17" s="256"/>
    </row>
    <row r="18" spans="1:20" x14ac:dyDescent="0.2">
      <c r="A18" s="286"/>
      <c r="B18" s="256"/>
      <c r="C18" s="256"/>
      <c r="D18" s="256"/>
      <c r="E18" s="256"/>
      <c r="F18" s="256"/>
      <c r="G18" s="256"/>
      <c r="H18" s="256"/>
      <c r="I18" s="256"/>
      <c r="J18" s="256"/>
      <c r="K18" s="256"/>
      <c r="L18" s="256"/>
      <c r="M18" s="256"/>
      <c r="N18" s="256"/>
      <c r="O18" s="256"/>
      <c r="P18" s="256"/>
      <c r="Q18" s="256"/>
      <c r="R18" s="256"/>
      <c r="S18" s="256"/>
      <c r="T18" s="256"/>
    </row>
    <row r="19" spans="1:20" x14ac:dyDescent="0.2">
      <c r="A19" s="286"/>
      <c r="B19" s="256"/>
      <c r="C19" s="256"/>
      <c r="D19" s="256"/>
      <c r="E19" s="256"/>
      <c r="F19" s="256"/>
      <c r="G19" s="256"/>
      <c r="H19" s="256"/>
      <c r="I19" s="256"/>
      <c r="J19" s="256"/>
      <c r="K19" s="256"/>
      <c r="L19" s="256"/>
      <c r="M19" s="256"/>
      <c r="N19" s="256"/>
      <c r="O19" s="256"/>
      <c r="P19" s="256"/>
      <c r="Q19" s="256"/>
      <c r="R19" s="256"/>
      <c r="S19" s="256"/>
      <c r="T19" s="256"/>
    </row>
    <row r="20" spans="1:20" x14ac:dyDescent="0.2">
      <c r="A20" s="286"/>
      <c r="B20" s="256"/>
      <c r="C20" s="256"/>
      <c r="D20" s="256"/>
      <c r="E20" s="256"/>
      <c r="F20" s="256"/>
      <c r="G20" s="256"/>
      <c r="H20" s="256"/>
      <c r="I20" s="256"/>
      <c r="J20" s="256"/>
      <c r="K20" s="256"/>
      <c r="L20" s="256"/>
      <c r="M20" s="256"/>
      <c r="N20" s="256"/>
      <c r="O20" s="256"/>
      <c r="P20" s="256"/>
      <c r="Q20" s="256"/>
      <c r="R20" s="256"/>
      <c r="S20" s="256"/>
      <c r="T20" s="256"/>
    </row>
    <row r="21" spans="1:20" x14ac:dyDescent="0.2">
      <c r="A21" s="286"/>
      <c r="B21" s="256"/>
      <c r="C21" s="256"/>
      <c r="D21" s="256"/>
      <c r="E21" s="256"/>
      <c r="F21" s="256"/>
      <c r="G21" s="256"/>
      <c r="H21" s="256"/>
      <c r="I21" s="256"/>
      <c r="J21" s="256"/>
      <c r="K21" s="256"/>
      <c r="L21" s="256"/>
      <c r="M21" s="256"/>
      <c r="N21" s="256"/>
      <c r="O21" s="256"/>
      <c r="P21" s="256"/>
      <c r="Q21" s="256"/>
      <c r="R21" s="256"/>
      <c r="S21" s="256"/>
      <c r="T21" s="256"/>
    </row>
    <row r="22" spans="1:20" x14ac:dyDescent="0.2">
      <c r="A22" s="286"/>
      <c r="B22" s="256"/>
      <c r="C22" s="256"/>
      <c r="D22" s="256"/>
      <c r="E22" s="256"/>
      <c r="F22" s="256"/>
      <c r="G22" s="256"/>
      <c r="H22" s="256"/>
      <c r="I22" s="256"/>
      <c r="J22" s="256"/>
      <c r="K22" s="256"/>
      <c r="L22" s="256"/>
      <c r="M22" s="256"/>
      <c r="N22" s="256"/>
      <c r="O22" s="256"/>
      <c r="P22" s="256"/>
      <c r="Q22" s="256"/>
      <c r="R22" s="256"/>
      <c r="S22" s="256"/>
      <c r="T22" s="256"/>
    </row>
    <row r="23" spans="1:20" x14ac:dyDescent="0.2">
      <c r="A23" s="286"/>
      <c r="B23" s="256"/>
      <c r="C23" s="256"/>
      <c r="D23" s="256"/>
      <c r="E23" s="256"/>
      <c r="F23" s="256"/>
      <c r="G23" s="256"/>
      <c r="H23" s="256"/>
      <c r="I23" s="256"/>
      <c r="J23" s="256"/>
      <c r="K23" s="256"/>
      <c r="L23" s="256"/>
      <c r="M23" s="256"/>
      <c r="N23" s="256"/>
      <c r="O23" s="256"/>
      <c r="P23" s="256"/>
      <c r="Q23" s="256"/>
      <c r="R23" s="256"/>
      <c r="S23" s="256"/>
      <c r="T23" s="256"/>
    </row>
    <row r="24" spans="1:20" x14ac:dyDescent="0.2">
      <c r="A24" s="286"/>
      <c r="B24" s="256"/>
      <c r="C24" s="256"/>
      <c r="D24" s="256"/>
      <c r="E24" s="256"/>
      <c r="F24" s="256"/>
      <c r="G24" s="256"/>
      <c r="H24" s="256"/>
      <c r="I24" s="256"/>
      <c r="J24" s="256"/>
      <c r="K24" s="256"/>
      <c r="L24" s="256"/>
      <c r="M24" s="256"/>
      <c r="N24" s="256"/>
      <c r="O24" s="256"/>
      <c r="P24" s="256"/>
      <c r="Q24" s="256"/>
      <c r="R24" s="256"/>
      <c r="S24" s="256"/>
      <c r="T24" s="256"/>
    </row>
    <row r="25" spans="1:20" x14ac:dyDescent="0.2">
      <c r="A25" s="286"/>
      <c r="B25" s="256"/>
      <c r="C25" s="256"/>
      <c r="D25" s="256"/>
      <c r="E25" s="256"/>
      <c r="F25" s="256"/>
      <c r="G25" s="256"/>
      <c r="H25" s="256"/>
      <c r="I25" s="256"/>
      <c r="J25" s="256"/>
      <c r="K25" s="256"/>
      <c r="L25" s="256"/>
      <c r="M25" s="256"/>
      <c r="N25" s="256"/>
      <c r="O25" s="256"/>
      <c r="P25" s="256"/>
      <c r="Q25" s="256"/>
      <c r="R25" s="256"/>
      <c r="S25" s="256"/>
      <c r="T25" s="256"/>
    </row>
    <row r="26" spans="1:20" x14ac:dyDescent="0.2">
      <c r="A26" s="286"/>
      <c r="B26" s="256"/>
      <c r="C26" s="256"/>
      <c r="D26" s="256"/>
      <c r="E26" s="256"/>
      <c r="F26" s="256"/>
      <c r="G26" s="256"/>
      <c r="H26" s="256"/>
      <c r="I26" s="256"/>
      <c r="J26" s="256"/>
      <c r="K26" s="256"/>
      <c r="L26" s="256"/>
      <c r="M26" s="256"/>
      <c r="N26" s="256"/>
      <c r="O26" s="256"/>
      <c r="P26" s="256"/>
      <c r="Q26" s="256"/>
      <c r="R26" s="256"/>
      <c r="S26" s="256"/>
      <c r="T26" s="256"/>
    </row>
    <row r="27" spans="1:20" x14ac:dyDescent="0.2">
      <c r="A27" s="286"/>
      <c r="B27" s="256"/>
      <c r="C27" s="256"/>
      <c r="D27" s="256"/>
      <c r="E27" s="256"/>
      <c r="F27" s="256"/>
      <c r="G27" s="256"/>
      <c r="H27" s="256"/>
      <c r="I27" s="256"/>
      <c r="J27" s="256"/>
      <c r="K27" s="256"/>
      <c r="L27" s="256"/>
      <c r="M27" s="256"/>
      <c r="N27" s="256"/>
      <c r="O27" s="256"/>
      <c r="P27" s="256"/>
      <c r="Q27" s="256"/>
      <c r="R27" s="256"/>
      <c r="S27" s="256"/>
      <c r="T27" s="256"/>
    </row>
    <row r="28" spans="1:20" x14ac:dyDescent="0.2">
      <c r="A28" s="286"/>
      <c r="B28" s="256"/>
      <c r="C28" s="256"/>
      <c r="D28" s="256"/>
      <c r="E28" s="256"/>
      <c r="F28" s="256"/>
      <c r="G28" s="256"/>
      <c r="H28" s="256"/>
      <c r="I28" s="256"/>
      <c r="J28" s="256"/>
      <c r="K28" s="256"/>
      <c r="L28" s="256"/>
      <c r="M28" s="256"/>
      <c r="N28" s="256"/>
      <c r="O28" s="256"/>
      <c r="P28" s="256"/>
      <c r="Q28" s="256"/>
      <c r="R28" s="256"/>
      <c r="S28" s="256"/>
      <c r="T28" s="256"/>
    </row>
    <row r="29" spans="1:20" x14ac:dyDescent="0.2">
      <c r="A29" s="286"/>
      <c r="B29" s="256"/>
      <c r="C29" s="256"/>
      <c r="D29" s="256"/>
      <c r="E29" s="256"/>
      <c r="F29" s="256"/>
      <c r="G29" s="256"/>
      <c r="H29" s="256"/>
      <c r="I29" s="256"/>
      <c r="J29" s="256"/>
      <c r="K29" s="256"/>
      <c r="L29" s="256"/>
      <c r="M29" s="256"/>
      <c r="N29" s="256"/>
      <c r="O29" s="256"/>
      <c r="P29" s="256"/>
      <c r="Q29" s="256"/>
      <c r="R29" s="256"/>
      <c r="S29" s="256"/>
      <c r="T29" s="256"/>
    </row>
    <row r="30" spans="1:20" x14ac:dyDescent="0.2">
      <c r="A30" s="286"/>
      <c r="B30" s="256"/>
      <c r="C30" s="256"/>
      <c r="D30" s="256"/>
      <c r="E30" s="256"/>
      <c r="F30" s="256"/>
      <c r="G30" s="256"/>
      <c r="H30" s="256"/>
      <c r="I30" s="256"/>
      <c r="J30" s="256"/>
      <c r="K30" s="256"/>
      <c r="L30" s="256"/>
      <c r="M30" s="256"/>
      <c r="N30" s="256"/>
      <c r="O30" s="256"/>
      <c r="P30" s="256"/>
      <c r="Q30" s="256"/>
      <c r="R30" s="256"/>
      <c r="S30" s="256"/>
      <c r="T30" s="256"/>
    </row>
    <row r="31" spans="1:20" x14ac:dyDescent="0.2">
      <c r="A31" s="286"/>
      <c r="B31" s="256"/>
      <c r="C31" s="256"/>
      <c r="D31" s="256"/>
      <c r="E31" s="256"/>
      <c r="F31" s="256"/>
      <c r="G31" s="256"/>
      <c r="H31" s="256"/>
      <c r="I31" s="256"/>
      <c r="J31" s="256"/>
      <c r="K31" s="256"/>
      <c r="L31" s="256"/>
      <c r="M31" s="256"/>
      <c r="N31" s="256"/>
      <c r="O31" s="256"/>
      <c r="P31" s="256"/>
      <c r="Q31" s="256"/>
      <c r="R31" s="256"/>
      <c r="S31" s="256"/>
      <c r="T31" s="256"/>
    </row>
    <row r="32" spans="1:20" x14ac:dyDescent="0.2">
      <c r="A32" s="286"/>
      <c r="B32" s="256"/>
      <c r="C32" s="256"/>
      <c r="D32" s="256"/>
      <c r="E32" s="256"/>
      <c r="F32" s="256"/>
      <c r="G32" s="256"/>
      <c r="H32" s="256"/>
      <c r="I32" s="256"/>
      <c r="J32" s="256"/>
      <c r="K32" s="256"/>
      <c r="L32" s="256"/>
      <c r="M32" s="256"/>
      <c r="N32" s="256"/>
      <c r="O32" s="256"/>
      <c r="P32" s="256"/>
      <c r="Q32" s="256"/>
      <c r="R32" s="256"/>
      <c r="S32" s="256"/>
      <c r="T32" s="256"/>
    </row>
    <row r="33" spans="1:20" x14ac:dyDescent="0.2">
      <c r="A33" s="286"/>
      <c r="B33" s="256"/>
      <c r="C33" s="256"/>
      <c r="D33" s="256"/>
      <c r="E33" s="256"/>
      <c r="F33" s="256"/>
      <c r="G33" s="256"/>
      <c r="H33" s="256"/>
      <c r="I33" s="256"/>
      <c r="J33" s="256"/>
      <c r="K33" s="256"/>
      <c r="L33" s="256"/>
      <c r="M33" s="256"/>
      <c r="N33" s="256"/>
      <c r="O33" s="256"/>
      <c r="P33" s="256"/>
      <c r="Q33" s="256"/>
      <c r="R33" s="256"/>
      <c r="S33" s="256"/>
      <c r="T33" s="256"/>
    </row>
    <row r="34" spans="1:20" x14ac:dyDescent="0.2">
      <c r="A34" s="286"/>
      <c r="B34" s="256"/>
      <c r="C34" s="256"/>
      <c r="D34" s="256"/>
      <c r="E34" s="256"/>
      <c r="F34" s="256"/>
      <c r="G34" s="256"/>
      <c r="H34" s="256"/>
      <c r="I34" s="256"/>
      <c r="J34" s="256"/>
      <c r="K34" s="256"/>
      <c r="L34" s="256"/>
      <c r="M34" s="256"/>
      <c r="N34" s="256"/>
      <c r="O34" s="256"/>
      <c r="P34" s="256"/>
      <c r="Q34" s="256"/>
      <c r="R34" s="256"/>
      <c r="S34" s="256"/>
      <c r="T34" s="256"/>
    </row>
    <row r="35" spans="1:20" x14ac:dyDescent="0.2">
      <c r="A35" s="286"/>
      <c r="B35" s="256"/>
      <c r="C35" s="256"/>
      <c r="D35" s="256"/>
      <c r="E35" s="256"/>
      <c r="F35" s="256"/>
      <c r="G35" s="256"/>
      <c r="H35" s="256"/>
      <c r="I35" s="256"/>
      <c r="J35" s="256"/>
      <c r="K35" s="256"/>
      <c r="L35" s="256"/>
      <c r="M35" s="256"/>
      <c r="N35" s="256"/>
      <c r="O35" s="256"/>
      <c r="P35" s="256"/>
      <c r="Q35" s="256"/>
      <c r="R35" s="256"/>
      <c r="S35" s="256"/>
      <c r="T35" s="256"/>
    </row>
    <row r="36" spans="1:20" x14ac:dyDescent="0.2">
      <c r="A36" s="286"/>
      <c r="B36" s="256"/>
      <c r="C36" s="256"/>
      <c r="D36" s="256"/>
      <c r="E36" s="256"/>
      <c r="F36" s="256"/>
      <c r="G36" s="256"/>
      <c r="H36" s="256"/>
      <c r="I36" s="256"/>
      <c r="J36" s="256"/>
      <c r="K36" s="256"/>
      <c r="L36" s="256"/>
      <c r="M36" s="256"/>
      <c r="N36" s="256"/>
      <c r="O36" s="256"/>
      <c r="P36" s="256"/>
      <c r="Q36" s="256"/>
      <c r="R36" s="256"/>
      <c r="S36" s="256"/>
      <c r="T36" s="256"/>
    </row>
    <row r="37" spans="1:20" x14ac:dyDescent="0.2">
      <c r="A37" s="286" t="s">
        <v>98</v>
      </c>
      <c r="C37" s="111">
        <v>100</v>
      </c>
      <c r="D37" s="256"/>
      <c r="E37" s="258" t="s">
        <v>99</v>
      </c>
      <c r="G37" s="111">
        <v>5</v>
      </c>
      <c r="H37" s="256"/>
      <c r="I37" s="258" t="s">
        <v>100</v>
      </c>
      <c r="K37" s="111">
        <v>30</v>
      </c>
      <c r="L37" s="256"/>
      <c r="M37" s="256"/>
      <c r="N37" s="256"/>
      <c r="O37" s="256"/>
      <c r="P37" s="256"/>
      <c r="Q37" s="256"/>
      <c r="R37" s="256"/>
      <c r="S37" s="256"/>
      <c r="T37" s="256"/>
    </row>
    <row r="38" spans="1:20" x14ac:dyDescent="0.2">
      <c r="A38" s="286"/>
      <c r="B38" s="256"/>
      <c r="C38" s="256"/>
      <c r="D38" s="256"/>
      <c r="E38" s="256"/>
      <c r="F38" s="256"/>
      <c r="G38" s="256"/>
      <c r="H38" s="256"/>
      <c r="I38" s="256"/>
      <c r="J38" s="256"/>
      <c r="K38" s="256"/>
      <c r="L38" s="256"/>
      <c r="M38" s="256"/>
      <c r="N38" s="256"/>
      <c r="O38" s="256"/>
      <c r="P38" s="256"/>
      <c r="Q38" s="256"/>
      <c r="R38" s="256"/>
      <c r="S38" s="256"/>
      <c r="T38" s="256"/>
    </row>
    <row r="39" spans="1:20" ht="12.75" customHeight="1" x14ac:dyDescent="0.2">
      <c r="A39" s="441" t="s">
        <v>101</v>
      </c>
      <c r="B39" s="441"/>
      <c r="C39" s="441"/>
      <c r="D39" s="259"/>
      <c r="E39" s="441" t="s">
        <v>102</v>
      </c>
      <c r="F39" s="441"/>
      <c r="G39" s="441"/>
      <c r="H39" s="259"/>
      <c r="I39" s="441" t="s">
        <v>103</v>
      </c>
      <c r="J39" s="441"/>
      <c r="K39" s="441"/>
      <c r="L39" s="256"/>
      <c r="M39" s="256"/>
      <c r="N39" s="256"/>
      <c r="O39" s="256"/>
      <c r="P39" s="256"/>
      <c r="Q39" s="256"/>
      <c r="R39" s="256"/>
      <c r="S39" s="256"/>
      <c r="T39" s="256"/>
    </row>
    <row r="40" spans="1:20" x14ac:dyDescent="0.2">
      <c r="A40" s="441"/>
      <c r="B40" s="441"/>
      <c r="C40" s="441"/>
      <c r="D40" s="259"/>
      <c r="E40" s="441"/>
      <c r="F40" s="441"/>
      <c r="G40" s="441"/>
      <c r="H40" s="259"/>
      <c r="I40" s="441"/>
      <c r="J40" s="441"/>
      <c r="K40" s="441"/>
      <c r="L40" s="256"/>
      <c r="M40" s="256"/>
      <c r="N40" s="256"/>
      <c r="O40" s="256"/>
      <c r="P40" s="256"/>
      <c r="Q40" s="256"/>
      <c r="R40" s="256"/>
      <c r="S40" s="256"/>
      <c r="T40" s="256"/>
    </row>
    <row r="41" spans="1:20" x14ac:dyDescent="0.2">
      <c r="A41" s="441"/>
      <c r="B41" s="441"/>
      <c r="C41" s="441"/>
      <c r="D41" s="259"/>
      <c r="E41" s="441"/>
      <c r="F41" s="441"/>
      <c r="G41" s="441"/>
      <c r="H41" s="259"/>
      <c r="I41" s="441"/>
      <c r="J41" s="441"/>
      <c r="K41" s="441"/>
      <c r="L41" s="256"/>
      <c r="M41" s="256"/>
      <c r="N41" s="256"/>
      <c r="O41" s="256"/>
      <c r="P41" s="256"/>
      <c r="Q41" s="256"/>
      <c r="R41" s="256"/>
      <c r="S41" s="256"/>
      <c r="T41" s="256"/>
    </row>
    <row r="42" spans="1:20" x14ac:dyDescent="0.2">
      <c r="A42" s="441"/>
      <c r="B42" s="441"/>
      <c r="C42" s="441"/>
      <c r="D42" s="256"/>
      <c r="E42" s="441"/>
      <c r="F42" s="441"/>
      <c r="G42" s="441"/>
      <c r="H42" s="256"/>
      <c r="I42" s="441"/>
      <c r="J42" s="441"/>
      <c r="K42" s="441"/>
      <c r="L42" s="256"/>
      <c r="M42" s="256"/>
      <c r="N42" s="256"/>
      <c r="O42" s="256"/>
      <c r="P42" s="256"/>
      <c r="Q42" s="256"/>
      <c r="R42" s="256"/>
      <c r="S42" s="256"/>
      <c r="T42" s="256"/>
    </row>
    <row r="43" spans="1:20" x14ac:dyDescent="0.2">
      <c r="A43" s="286"/>
      <c r="B43" s="256"/>
      <c r="C43" s="256"/>
      <c r="D43" s="256"/>
      <c r="E43" s="256"/>
      <c r="F43" s="256"/>
      <c r="G43" s="256"/>
      <c r="H43" s="256"/>
      <c r="I43" s="256"/>
      <c r="J43" s="256"/>
      <c r="K43" s="256"/>
      <c r="L43" s="256"/>
      <c r="M43" s="256"/>
      <c r="N43" s="256"/>
      <c r="O43" s="256"/>
      <c r="P43" s="256"/>
      <c r="Q43" s="256"/>
      <c r="R43" s="256"/>
      <c r="S43" s="256"/>
      <c r="T43" s="256"/>
    </row>
    <row r="44" spans="1:20" x14ac:dyDescent="0.2">
      <c r="A44" s="286"/>
      <c r="B44" s="256"/>
      <c r="C44" s="256"/>
      <c r="D44" s="256"/>
      <c r="E44" s="256"/>
      <c r="F44" s="256"/>
      <c r="G44" s="256"/>
      <c r="H44" s="256"/>
      <c r="I44" s="256"/>
      <c r="J44" s="256"/>
      <c r="K44" s="256"/>
      <c r="L44" s="256"/>
      <c r="M44" s="256"/>
      <c r="N44" s="256"/>
      <c r="O44" s="256"/>
      <c r="P44" s="256"/>
      <c r="Q44" s="256"/>
      <c r="R44" s="256"/>
      <c r="S44" s="256"/>
      <c r="T44" s="256"/>
    </row>
    <row r="45" spans="1:20" x14ac:dyDescent="0.2">
      <c r="A45" s="286"/>
      <c r="B45" s="256"/>
      <c r="C45" s="256"/>
      <c r="D45" s="256"/>
      <c r="E45" s="256"/>
      <c r="F45" s="256"/>
      <c r="G45" s="256"/>
      <c r="H45" s="256"/>
      <c r="I45" s="256"/>
      <c r="J45" s="256"/>
      <c r="K45" s="256"/>
      <c r="L45" s="256"/>
      <c r="M45" s="256"/>
      <c r="N45" s="256"/>
      <c r="O45" s="256"/>
      <c r="P45" s="256"/>
      <c r="Q45" s="256"/>
      <c r="R45" s="256"/>
      <c r="S45" s="256"/>
      <c r="T45" s="256"/>
    </row>
    <row r="46" spans="1:20" x14ac:dyDescent="0.2">
      <c r="A46" s="286"/>
      <c r="B46" s="256"/>
      <c r="C46" s="256"/>
      <c r="D46" s="256"/>
      <c r="E46" s="256"/>
      <c r="F46" s="256"/>
      <c r="G46" s="256"/>
      <c r="H46" s="256"/>
      <c r="I46" s="256"/>
      <c r="J46" s="256"/>
      <c r="K46" s="256"/>
      <c r="L46" s="256"/>
      <c r="M46" s="256"/>
      <c r="N46" s="256"/>
      <c r="O46" s="256"/>
      <c r="P46" s="256"/>
      <c r="Q46" s="256"/>
      <c r="R46" s="256"/>
      <c r="S46" s="256"/>
      <c r="T46" s="256"/>
    </row>
    <row r="47" spans="1:20" x14ac:dyDescent="0.2">
      <c r="A47" s="286"/>
      <c r="B47" s="256"/>
      <c r="C47" s="256"/>
      <c r="D47" s="256"/>
      <c r="E47" s="256"/>
      <c r="F47" s="256"/>
      <c r="G47" s="256"/>
      <c r="H47" s="256"/>
      <c r="I47" s="256"/>
      <c r="J47" s="256"/>
      <c r="K47" s="256"/>
      <c r="L47" s="256"/>
      <c r="M47" s="256"/>
      <c r="N47" s="256"/>
      <c r="O47" s="256"/>
      <c r="P47" s="256"/>
      <c r="Q47" s="256"/>
      <c r="R47" s="256"/>
      <c r="S47" s="256"/>
      <c r="T47" s="256"/>
    </row>
    <row r="48" spans="1:20" x14ac:dyDescent="0.2">
      <c r="A48" s="286"/>
      <c r="B48" s="256"/>
      <c r="C48" s="256"/>
      <c r="D48" s="256"/>
      <c r="E48" s="256"/>
      <c r="F48" s="256"/>
      <c r="G48" s="256"/>
      <c r="H48" s="256"/>
      <c r="I48" s="256"/>
      <c r="J48" s="256"/>
      <c r="K48" s="256"/>
      <c r="L48" s="256"/>
      <c r="M48" s="256"/>
      <c r="N48" s="256"/>
      <c r="O48" s="256"/>
      <c r="P48" s="256"/>
      <c r="Q48" s="256"/>
      <c r="R48" s="256"/>
      <c r="S48" s="256"/>
      <c r="T48" s="256"/>
    </row>
    <row r="49" spans="1:20" x14ac:dyDescent="0.2">
      <c r="A49" s="286"/>
      <c r="B49" s="256"/>
      <c r="C49" s="256"/>
      <c r="D49" s="256"/>
      <c r="E49" s="256"/>
      <c r="F49" s="256"/>
      <c r="G49" s="256"/>
      <c r="H49" s="256"/>
      <c r="I49" s="256"/>
      <c r="J49" s="256"/>
      <c r="K49" s="256"/>
      <c r="L49" s="256"/>
      <c r="M49" s="256"/>
      <c r="N49" s="256"/>
      <c r="O49" s="256"/>
      <c r="P49" s="256"/>
      <c r="Q49" s="256"/>
      <c r="R49" s="256"/>
      <c r="S49" s="256"/>
      <c r="T49" s="256"/>
    </row>
    <row r="50" spans="1:20" x14ac:dyDescent="0.2">
      <c r="A50" s="286"/>
      <c r="B50" s="256"/>
      <c r="C50" s="256"/>
      <c r="D50" s="256"/>
      <c r="E50" s="256"/>
      <c r="F50" s="256"/>
      <c r="G50" s="256"/>
      <c r="H50" s="256"/>
      <c r="I50" s="256"/>
      <c r="J50" s="256"/>
      <c r="K50" s="256"/>
      <c r="L50" s="256"/>
      <c r="M50" s="256"/>
      <c r="N50" s="256"/>
      <c r="O50" s="256"/>
      <c r="P50" s="256"/>
      <c r="Q50" s="256"/>
      <c r="R50" s="256"/>
      <c r="S50" s="256"/>
      <c r="T50" s="256"/>
    </row>
    <row r="51" spans="1:20" x14ac:dyDescent="0.2">
      <c r="A51" s="286"/>
      <c r="B51" s="256"/>
      <c r="C51" s="256"/>
      <c r="D51" s="256"/>
      <c r="E51" s="256"/>
      <c r="F51" s="256"/>
      <c r="G51" s="256"/>
      <c r="H51" s="256"/>
      <c r="I51" s="256"/>
      <c r="J51" s="256"/>
      <c r="K51" s="256"/>
      <c r="L51" s="256"/>
      <c r="M51" s="256"/>
      <c r="N51" s="256"/>
      <c r="O51" s="256"/>
      <c r="P51" s="256"/>
      <c r="Q51" s="256"/>
      <c r="R51" s="256"/>
      <c r="S51" s="256"/>
      <c r="T51" s="256"/>
    </row>
    <row r="52" spans="1:20" x14ac:dyDescent="0.2">
      <c r="A52" s="286"/>
      <c r="B52" s="256"/>
      <c r="C52" s="256"/>
      <c r="D52" s="256"/>
      <c r="E52" s="256"/>
      <c r="F52" s="256"/>
      <c r="G52" s="256"/>
      <c r="H52" s="256"/>
      <c r="I52" s="256"/>
      <c r="J52" s="256"/>
      <c r="K52" s="256"/>
      <c r="L52" s="256"/>
      <c r="M52" s="256"/>
      <c r="N52" s="256"/>
      <c r="O52" s="256"/>
      <c r="P52" s="256"/>
      <c r="Q52" s="256"/>
      <c r="R52" s="256"/>
      <c r="S52" s="256"/>
      <c r="T52" s="256"/>
    </row>
    <row r="53" spans="1:20" x14ac:dyDescent="0.2">
      <c r="A53" s="286"/>
      <c r="B53" s="256"/>
      <c r="C53" s="256"/>
      <c r="D53" s="256"/>
      <c r="E53" s="256"/>
      <c r="F53" s="256"/>
      <c r="G53" s="256"/>
      <c r="H53" s="256"/>
      <c r="I53" s="256"/>
      <c r="J53" s="256"/>
      <c r="K53" s="256"/>
      <c r="L53" s="256"/>
      <c r="M53" s="256"/>
      <c r="N53" s="256"/>
      <c r="O53" s="256"/>
      <c r="P53" s="256"/>
      <c r="Q53" s="256"/>
      <c r="R53" s="256"/>
      <c r="S53" s="256"/>
      <c r="T53" s="256"/>
    </row>
    <row r="54" spans="1:20" x14ac:dyDescent="0.2">
      <c r="A54" s="286"/>
      <c r="B54" s="256"/>
      <c r="C54" s="256"/>
      <c r="D54" s="256"/>
      <c r="E54" s="256"/>
      <c r="F54" s="256"/>
      <c r="G54" s="256"/>
      <c r="H54" s="256"/>
      <c r="I54" s="256"/>
      <c r="J54" s="256"/>
      <c r="K54" s="256"/>
      <c r="L54" s="256"/>
      <c r="M54" s="256"/>
      <c r="N54" s="256"/>
      <c r="O54" s="256"/>
      <c r="P54" s="256"/>
      <c r="Q54" s="256"/>
      <c r="R54" s="256"/>
      <c r="S54" s="256"/>
      <c r="T54" s="256"/>
    </row>
    <row r="55" spans="1:20" x14ac:dyDescent="0.2">
      <c r="A55" s="286"/>
      <c r="B55" s="256"/>
      <c r="C55" s="256"/>
      <c r="D55" s="256"/>
      <c r="E55" s="256"/>
      <c r="F55" s="256"/>
      <c r="G55" s="256"/>
      <c r="H55" s="256"/>
      <c r="I55" s="256"/>
      <c r="J55" s="256"/>
      <c r="K55" s="256"/>
      <c r="L55" s="256"/>
      <c r="M55" s="256"/>
      <c r="N55" s="256"/>
      <c r="O55" s="256"/>
      <c r="P55" s="256"/>
      <c r="Q55" s="256"/>
      <c r="R55" s="256"/>
      <c r="S55" s="256"/>
      <c r="T55" s="256"/>
    </row>
    <row r="56" spans="1:20" x14ac:dyDescent="0.2">
      <c r="A56" s="286"/>
      <c r="B56" s="256"/>
      <c r="C56" s="256"/>
      <c r="D56" s="256"/>
      <c r="E56" s="256"/>
      <c r="F56" s="256"/>
      <c r="G56" s="256"/>
      <c r="H56" s="256"/>
      <c r="I56" s="256"/>
      <c r="J56" s="256"/>
      <c r="K56" s="256"/>
      <c r="L56" s="256"/>
      <c r="M56" s="256"/>
      <c r="N56" s="256"/>
      <c r="O56" s="256"/>
      <c r="P56" s="256"/>
      <c r="Q56" s="256"/>
      <c r="R56" s="256"/>
      <c r="S56" s="256"/>
      <c r="T56" s="256"/>
    </row>
    <row r="62" spans="1:20" ht="18.399999999999999" customHeight="1" x14ac:dyDescent="0.2"/>
    <row r="63" spans="1:20" ht="20.65" customHeight="1" x14ac:dyDescent="0.2"/>
    <row r="64" spans="1:20" ht="72" customHeight="1" x14ac:dyDescent="0.2"/>
    <row r="75" spans="1:31" x14ac:dyDescent="0.2">
      <c r="A75" s="28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row>
    <row r="76" spans="1:31" ht="18" x14ac:dyDescent="0.25">
      <c r="A76" s="288"/>
      <c r="B76" s="261"/>
      <c r="C76" s="261"/>
      <c r="D76" s="261"/>
    </row>
    <row r="78" spans="1:31" x14ac:dyDescent="0.2">
      <c r="B78" s="116" t="s">
        <v>104</v>
      </c>
    </row>
    <row r="82" spans="1:28" ht="18" x14ac:dyDescent="0.2">
      <c r="D82" s="444" t="s">
        <v>9</v>
      </c>
      <c r="E82" s="445"/>
      <c r="F82" s="445"/>
      <c r="G82" s="445"/>
      <c r="H82" s="445"/>
      <c r="I82" s="445"/>
      <c r="J82" s="446"/>
      <c r="K82" s="447" t="s">
        <v>47</v>
      </c>
      <c r="L82" s="448"/>
      <c r="M82" s="448"/>
      <c r="N82" s="448"/>
      <c r="O82" s="448"/>
      <c r="P82" s="449"/>
      <c r="Q82" s="452" t="s">
        <v>78</v>
      </c>
      <c r="R82" s="453"/>
      <c r="S82" s="454"/>
    </row>
    <row r="83" spans="1:28" ht="27.4" customHeight="1" x14ac:dyDescent="0.2">
      <c r="D83" s="442" t="s">
        <v>22</v>
      </c>
      <c r="E83" s="442" t="s">
        <v>23</v>
      </c>
      <c r="F83" s="442" t="s">
        <v>24</v>
      </c>
      <c r="G83" s="442" t="s">
        <v>25</v>
      </c>
      <c r="H83" s="442" t="s">
        <v>26</v>
      </c>
      <c r="I83" s="442" t="s">
        <v>27</v>
      </c>
      <c r="J83" s="442" t="s">
        <v>31</v>
      </c>
      <c r="K83" s="450" t="s">
        <v>42</v>
      </c>
      <c r="L83" s="450" t="s">
        <v>65</v>
      </c>
      <c r="M83" s="450" t="s">
        <v>44</v>
      </c>
      <c r="N83" s="450" t="s">
        <v>43</v>
      </c>
      <c r="O83" s="450" t="s">
        <v>45</v>
      </c>
      <c r="P83" s="450" t="s">
        <v>13</v>
      </c>
      <c r="Q83" s="455" t="s">
        <v>46</v>
      </c>
      <c r="R83" s="455" t="s">
        <v>41</v>
      </c>
      <c r="S83" s="455" t="s">
        <v>15</v>
      </c>
      <c r="U83" s="262" t="s">
        <v>105</v>
      </c>
      <c r="V83" s="263">
        <f>G37</f>
        <v>5</v>
      </c>
      <c r="W83" s="263">
        <f>K37</f>
        <v>30</v>
      </c>
    </row>
    <row r="84" spans="1:28" ht="61.9" customHeight="1" x14ac:dyDescent="0.2">
      <c r="D84" s="443"/>
      <c r="E84" s="443"/>
      <c r="F84" s="443"/>
      <c r="G84" s="443"/>
      <c r="H84" s="443"/>
      <c r="I84" s="443"/>
      <c r="J84" s="443"/>
      <c r="K84" s="451"/>
      <c r="L84" s="451"/>
      <c r="M84" s="451"/>
      <c r="N84" s="451"/>
      <c r="O84" s="451"/>
      <c r="P84" s="451"/>
      <c r="Q84" s="456"/>
      <c r="R84" s="456"/>
      <c r="S84" s="456"/>
      <c r="U84" s="117" t="s">
        <v>106</v>
      </c>
      <c r="V84" s="264">
        <f>LN(2)/V83</f>
        <v>0.13862943611198905</v>
      </c>
      <c r="W84" s="264">
        <f>LN(2)/W83</f>
        <v>2.3104906018664842E-2</v>
      </c>
    </row>
    <row r="85" spans="1:28" ht="28.5" customHeight="1" x14ac:dyDescent="0.2">
      <c r="D85" s="116" t="s">
        <v>124</v>
      </c>
    </row>
    <row r="86" spans="1:28" x14ac:dyDescent="0.2">
      <c r="A86" s="289" t="s">
        <v>125</v>
      </c>
      <c r="B86" s="117" t="s">
        <v>75</v>
      </c>
      <c r="C86" s="117" t="s">
        <v>76</v>
      </c>
      <c r="D86" s="290">
        <v>8</v>
      </c>
      <c r="E86" s="290">
        <v>4</v>
      </c>
      <c r="F86" s="290">
        <v>10</v>
      </c>
      <c r="G86" s="290">
        <v>7</v>
      </c>
      <c r="H86" s="290">
        <v>5</v>
      </c>
      <c r="I86" s="290">
        <v>2.5</v>
      </c>
      <c r="J86" s="290">
        <v>1.5</v>
      </c>
      <c r="K86" s="291">
        <v>5</v>
      </c>
      <c r="L86" s="291">
        <v>5</v>
      </c>
      <c r="M86" s="291">
        <v>4</v>
      </c>
      <c r="N86" s="291">
        <v>3</v>
      </c>
      <c r="O86" s="291">
        <v>2</v>
      </c>
      <c r="P86" s="291">
        <v>3</v>
      </c>
      <c r="Q86" s="292">
        <v>2</v>
      </c>
      <c r="R86" s="292">
        <v>2</v>
      </c>
      <c r="S86" s="292">
        <v>4</v>
      </c>
      <c r="U86" s="293" t="s">
        <v>113</v>
      </c>
      <c r="V86" s="293" t="s">
        <v>107</v>
      </c>
      <c r="W86" s="293" t="s">
        <v>108</v>
      </c>
      <c r="X86" s="293" t="s">
        <v>109</v>
      </c>
      <c r="Y86" s="293" t="s">
        <v>122</v>
      </c>
    </row>
    <row r="87" spans="1:28" ht="12.95" customHeight="1" x14ac:dyDescent="0.2">
      <c r="U87" s="289" t="s">
        <v>85</v>
      </c>
      <c r="V87" s="289">
        <v>0</v>
      </c>
      <c r="W87" s="289">
        <f>C37</f>
        <v>100</v>
      </c>
      <c r="X87" s="289" t="s">
        <v>85</v>
      </c>
      <c r="Y87" s="289"/>
      <c r="AA87" s="268" t="s">
        <v>110</v>
      </c>
      <c r="AB87" s="269"/>
    </row>
    <row r="88" spans="1:28" x14ac:dyDescent="0.2">
      <c r="A88" s="272">
        <v>1</v>
      </c>
      <c r="B88" s="294" t="s">
        <v>0</v>
      </c>
      <c r="C88" s="295">
        <f>'1'!D9</f>
        <v>45411</v>
      </c>
      <c r="D88" s="296">
        <f>SUM('1'!$D$10:$G$10)</f>
        <v>0</v>
      </c>
      <c r="E88" s="296">
        <f>SUM('1'!$D$11:$G$11)</f>
        <v>0</v>
      </c>
      <c r="F88" s="296">
        <f>SUM('1'!$D$12:$G$12)</f>
        <v>0</v>
      </c>
      <c r="G88" s="296">
        <f>SUM('1'!$D$13:$G$13)</f>
        <v>0</v>
      </c>
      <c r="H88" s="296">
        <f>SUM('1'!$D$14:$G$14)</f>
        <v>0</v>
      </c>
      <c r="I88" s="296">
        <f>SUM('1'!$D$15:$G$15)</f>
        <v>0</v>
      </c>
      <c r="J88" s="296">
        <f>SUM('1'!$D$16:$G$16)</f>
        <v>0</v>
      </c>
      <c r="K88" s="297">
        <f>SUM('1'!$D$31:$G$31)</f>
        <v>0</v>
      </c>
      <c r="L88" s="297">
        <f>SUM('1'!$D$32:$G$32)</f>
        <v>0</v>
      </c>
      <c r="M88" s="297">
        <f>SUM('1'!$D$33:$G$33)</f>
        <v>0</v>
      </c>
      <c r="N88" s="297">
        <f>SUM('1'!$D$34:$G$34)</f>
        <v>0</v>
      </c>
      <c r="O88" s="297">
        <f>SUM('1'!$D$35:$G$35)</f>
        <v>0</v>
      </c>
      <c r="P88" s="297">
        <f>SUM('1'!$D$36:$G$36)</f>
        <v>0</v>
      </c>
      <c r="Q88" s="298">
        <f>SUM('1'!$D$38:$G$38)</f>
        <v>0</v>
      </c>
      <c r="R88" s="298">
        <f>SUM('1'!$D$39:$G$39)</f>
        <v>0</v>
      </c>
      <c r="S88" s="298">
        <f>SUM('1'!$D$40:$G$40)</f>
        <v>0</v>
      </c>
      <c r="U88" s="289">
        <f t="shared" ref="U88:U151" si="0">IF(ISNUMBER($D$86*(D88*1440)+$E$86*(E88*1440)+$F$86*(F88*1440)+$G$86*(G88*1440)+$H$86*(H88*1440)+$I$86*(I88*1440)+$J$86*(J88*1440)+$K$86*(K88*1440)+$L$86*(L88*1440)+$M$86*(M88*1440)+$N$86*(N88*1440)+$O$86*(O88*1440)+$P$86*(P88*1440)+$Q$86*(Q88*1440)+$R$86*(R88*1440)+$S$86*(S88*1440)),($D$86*(D88*1440)+$E$86*(E88*1440)+$F$86*(F88*1440)+$G$86*(G88*1440)+$H$86*(H88*1440)+$I$86*(I88*1440)+$J$86*(J88*1440)+$K$86*(K88*1440)+$L$86*(L88*1440)+$M$86*(M88*1440)+$N$86*(N88*1440)+$O$86*(O88*1440)+$P$86*(P88*1440)+$Q$86*(Q88*1440)+$R$86*(R88*1440)+$S$86*(S88*1440)),0)</f>
        <v>0</v>
      </c>
      <c r="V88" s="299">
        <f t="shared" ref="V88:V151" si="1">V87*(1-$V$84)+U88*$V$84</f>
        <v>0</v>
      </c>
      <c r="W88" s="299">
        <f t="shared" ref="W88:W151" si="2">W87*(1-$W$84)+U88*$W$84</f>
        <v>97.689509398133509</v>
      </c>
      <c r="X88" s="289">
        <f>U88/5</f>
        <v>0</v>
      </c>
      <c r="Y88" s="299">
        <f>W88-V88</f>
        <v>97.689509398133509</v>
      </c>
      <c r="AA88" s="117">
        <v>3</v>
      </c>
      <c r="AB88" s="117">
        <v>20</v>
      </c>
    </row>
    <row r="89" spans="1:28" x14ac:dyDescent="0.2">
      <c r="B89" s="294" t="s">
        <v>1</v>
      </c>
      <c r="C89" s="295">
        <f>C88+1</f>
        <v>45412</v>
      </c>
      <c r="D89" s="296">
        <f>SUM('1'!$H$10:$K$10)</f>
        <v>0</v>
      </c>
      <c r="E89" s="296">
        <f>SUM('1'!$H$11:$K$11)</f>
        <v>0</v>
      </c>
      <c r="F89" s="296">
        <f>SUM('1'!$H$12:$K$12)</f>
        <v>0</v>
      </c>
      <c r="G89" s="296">
        <f>SUM('1'!$H$13:$K$13)</f>
        <v>0</v>
      </c>
      <c r="H89" s="296">
        <f>SUM('1'!$H$14:$K$14)</f>
        <v>0</v>
      </c>
      <c r="I89" s="296">
        <f>SUM('1'!$H$15:$K$15)</f>
        <v>0</v>
      </c>
      <c r="J89" s="296">
        <f>SUM('1'!$H$16:$K$16)</f>
        <v>0</v>
      </c>
      <c r="K89" s="297">
        <f>SUM('1'!$H$31:$K$31)</f>
        <v>0</v>
      </c>
      <c r="L89" s="297">
        <f>SUM('1'!$H$32:$K$32)</f>
        <v>0</v>
      </c>
      <c r="M89" s="297">
        <f>SUM('1'!$H$33:$K$33)</f>
        <v>0</v>
      </c>
      <c r="N89" s="297">
        <f>SUM('1'!$H$34:$K$34)</f>
        <v>0</v>
      </c>
      <c r="O89" s="297">
        <f>SUM('1'!$H$35:$K$35)</f>
        <v>0</v>
      </c>
      <c r="P89" s="297">
        <f>SUM('1'!$H$36:$K$36)</f>
        <v>0</v>
      </c>
      <c r="Q89" s="298">
        <f>SUM('1'!$H$38:$K$38)</f>
        <v>0</v>
      </c>
      <c r="R89" s="298">
        <f>SUM('1'!$H$39:$K$39)</f>
        <v>0</v>
      </c>
      <c r="S89" s="298">
        <f>SUM('1'!$H$40:$K$40)</f>
        <v>0</v>
      </c>
      <c r="T89" s="277"/>
      <c r="U89" s="289">
        <f t="shared" si="0"/>
        <v>0</v>
      </c>
      <c r="V89" s="299">
        <f t="shared" si="1"/>
        <v>0</v>
      </c>
      <c r="W89" s="299">
        <f t="shared" si="2"/>
        <v>95.432402464480148</v>
      </c>
      <c r="X89" s="289">
        <f t="shared" ref="X89:X152" si="3">U89/5</f>
        <v>0</v>
      </c>
      <c r="Y89" s="299">
        <f t="shared" ref="Y89:Y152" si="4">W89-V89</f>
        <v>95.432402464480148</v>
      </c>
      <c r="AA89" s="117">
        <v>4</v>
      </c>
      <c r="AB89" s="117">
        <v>25</v>
      </c>
    </row>
    <row r="90" spans="1:28" x14ac:dyDescent="0.2">
      <c r="B90" s="294" t="s">
        <v>2</v>
      </c>
      <c r="C90" s="295">
        <f t="shared" ref="C90:C153" si="5">C89+1</f>
        <v>45413</v>
      </c>
      <c r="D90" s="296">
        <f>SUM('1'!$L$10:$O$10)</f>
        <v>0</v>
      </c>
      <c r="E90" s="296">
        <f>SUM('1'!$L$11:$O$11)</f>
        <v>0</v>
      </c>
      <c r="F90" s="296">
        <f>SUM('1'!$L$12:$O$12)</f>
        <v>0</v>
      </c>
      <c r="G90" s="296">
        <f>SUM('1'!$L$13:$O$13)</f>
        <v>0</v>
      </c>
      <c r="H90" s="296">
        <f>SUM('1'!$L$14:$O$14)</f>
        <v>0</v>
      </c>
      <c r="I90" s="296">
        <f>SUM('1'!$L$15:$O$15)</f>
        <v>0</v>
      </c>
      <c r="J90" s="296">
        <f>SUM('1'!$L$16:$O$16)</f>
        <v>0</v>
      </c>
      <c r="K90" s="297">
        <f>SUM('1'!$L$31:$O$31)</f>
        <v>0</v>
      </c>
      <c r="L90" s="297">
        <f>SUM('1'!$L$32:$O$32)</f>
        <v>0</v>
      </c>
      <c r="M90" s="297">
        <f>SUM('1'!$L$33:$O$33)</f>
        <v>0</v>
      </c>
      <c r="N90" s="297">
        <f>SUM('1'!$L$34:$O$34)</f>
        <v>0</v>
      </c>
      <c r="O90" s="297">
        <f>SUM('1'!$L$35:$O$35)</f>
        <v>0</v>
      </c>
      <c r="P90" s="297">
        <f>SUM('1'!$L$36:$O$36)</f>
        <v>0</v>
      </c>
      <c r="Q90" s="298">
        <f>SUM('1'!$L$38:$O$38)</f>
        <v>0</v>
      </c>
      <c r="R90" s="298">
        <f>SUM('1'!$L$39:$O$39)</f>
        <v>0</v>
      </c>
      <c r="S90" s="298">
        <f>SUM('1'!$L$40:$O$40)</f>
        <v>0</v>
      </c>
      <c r="T90" s="277"/>
      <c r="U90" s="289">
        <f t="shared" si="0"/>
        <v>0</v>
      </c>
      <c r="V90" s="299">
        <f t="shared" si="1"/>
        <v>0</v>
      </c>
      <c r="W90" s="299">
        <f t="shared" si="2"/>
        <v>93.227445774402938</v>
      </c>
      <c r="X90" s="289">
        <f t="shared" si="3"/>
        <v>0</v>
      </c>
      <c r="Y90" s="299">
        <f t="shared" si="4"/>
        <v>93.227445774402938</v>
      </c>
      <c r="AA90" s="117">
        <v>5</v>
      </c>
      <c r="AB90" s="117">
        <v>30</v>
      </c>
    </row>
    <row r="91" spans="1:28" x14ac:dyDescent="0.2">
      <c r="B91" s="294" t="s">
        <v>55</v>
      </c>
      <c r="C91" s="295">
        <f t="shared" si="5"/>
        <v>45414</v>
      </c>
      <c r="D91" s="296">
        <f>SUM('1'!$P$10:$S$10)</f>
        <v>0</v>
      </c>
      <c r="E91" s="296">
        <f>SUM('1'!$P$11:$S$11)</f>
        <v>0</v>
      </c>
      <c r="F91" s="296">
        <f>SUM('1'!$P$12:$S$12)</f>
        <v>0</v>
      </c>
      <c r="G91" s="296">
        <f>SUM('1'!$P$13:$S$13)</f>
        <v>0</v>
      </c>
      <c r="H91" s="296">
        <f>SUM('1'!$P$14:$S$14)</f>
        <v>0</v>
      </c>
      <c r="I91" s="296">
        <f>SUM('1'!$P$15:$S$15)</f>
        <v>0</v>
      </c>
      <c r="J91" s="296">
        <f>SUM('1'!$P$16:$S$16)</f>
        <v>0</v>
      </c>
      <c r="K91" s="297">
        <f>SUM('1'!$P$31:$S$31)</f>
        <v>0</v>
      </c>
      <c r="L91" s="297">
        <f>SUM('1'!$P$32:$S$32)</f>
        <v>0</v>
      </c>
      <c r="M91" s="297">
        <f>SUM('1'!$P$33:$S$33)</f>
        <v>0</v>
      </c>
      <c r="N91" s="297">
        <f>SUM('1'!$P$34:$S$34)</f>
        <v>0</v>
      </c>
      <c r="O91" s="297">
        <f>SUM('1'!$P$35:$S$35)</f>
        <v>0</v>
      </c>
      <c r="P91" s="297">
        <f>SUM('1'!$P$36:$S$36)</f>
        <v>0</v>
      </c>
      <c r="Q91" s="298">
        <f>SUM('1'!$P$38:$S$38)</f>
        <v>0</v>
      </c>
      <c r="R91" s="298">
        <f>SUM('1'!$P$39:$S$39)</f>
        <v>0</v>
      </c>
      <c r="S91" s="298">
        <f>SUM('1'!$P$40:$S$40)</f>
        <v>0</v>
      </c>
      <c r="T91" s="277"/>
      <c r="U91" s="289">
        <f t="shared" si="0"/>
        <v>0</v>
      </c>
      <c r="V91" s="299">
        <f t="shared" si="1"/>
        <v>0</v>
      </c>
      <c r="W91" s="299">
        <f t="shared" si="2"/>
        <v>91.073434401425175</v>
      </c>
      <c r="X91" s="289">
        <f t="shared" si="3"/>
        <v>0</v>
      </c>
      <c r="Y91" s="299">
        <f t="shared" si="4"/>
        <v>91.073434401425175</v>
      </c>
      <c r="AA91" s="117">
        <v>6</v>
      </c>
      <c r="AB91" s="117">
        <v>35</v>
      </c>
    </row>
    <row r="92" spans="1:28" x14ac:dyDescent="0.2">
      <c r="B92" s="294" t="s">
        <v>3</v>
      </c>
      <c r="C92" s="295">
        <f t="shared" si="5"/>
        <v>45415</v>
      </c>
      <c r="D92" s="296">
        <f>SUM('1'!$T$10:$W$10)</f>
        <v>0</v>
      </c>
      <c r="E92" s="296">
        <f>SUM('1'!$T$11:$W$11)</f>
        <v>0</v>
      </c>
      <c r="F92" s="296">
        <f>SUM('1'!$T$12:$W$12)</f>
        <v>0</v>
      </c>
      <c r="G92" s="296">
        <f>SUM('1'!$T$13:$W$13)</f>
        <v>0</v>
      </c>
      <c r="H92" s="296">
        <f>SUM('1'!$T$14:$W$14)</f>
        <v>0</v>
      </c>
      <c r="I92" s="296">
        <f>SUM('1'!$T$15:$W$15)</f>
        <v>0</v>
      </c>
      <c r="J92" s="296">
        <f>SUM('1'!$T$16:$W$16)</f>
        <v>0</v>
      </c>
      <c r="K92" s="297">
        <f>SUM('1'!$T$31:$W$31)</f>
        <v>0</v>
      </c>
      <c r="L92" s="297">
        <f>SUM('1'!$T$32:$W$32)</f>
        <v>0</v>
      </c>
      <c r="M92" s="297">
        <f>SUM('1'!$T$33:$W$33)</f>
        <v>0</v>
      </c>
      <c r="N92" s="297">
        <f>SUM('1'!$T$34:$W$34)</f>
        <v>0</v>
      </c>
      <c r="O92" s="297">
        <f>SUM('1'!$T$35:$W$35)</f>
        <v>0</v>
      </c>
      <c r="P92" s="297">
        <f>SUM('1'!$T$36:$W$36)</f>
        <v>0</v>
      </c>
      <c r="Q92" s="298">
        <f>SUM('1'!$T$38:$W$38)</f>
        <v>0</v>
      </c>
      <c r="R92" s="298">
        <f>SUM('1'!$T$39:$W$39)</f>
        <v>0</v>
      </c>
      <c r="S92" s="298">
        <f>SUM('1'!$T$40:$W$40)</f>
        <v>0</v>
      </c>
      <c r="T92" s="277"/>
      <c r="U92" s="289">
        <f t="shared" si="0"/>
        <v>0</v>
      </c>
      <c r="V92" s="299">
        <f t="shared" si="1"/>
        <v>0</v>
      </c>
      <c r="W92" s="299">
        <f t="shared" si="2"/>
        <v>88.969191258783198</v>
      </c>
      <c r="X92" s="289">
        <f t="shared" si="3"/>
        <v>0</v>
      </c>
      <c r="Y92" s="299">
        <f t="shared" si="4"/>
        <v>88.969191258783198</v>
      </c>
      <c r="AA92" s="117">
        <v>7</v>
      </c>
      <c r="AB92" s="117">
        <v>40</v>
      </c>
    </row>
    <row r="93" spans="1:28" x14ac:dyDescent="0.2">
      <c r="B93" s="294" t="s">
        <v>4</v>
      </c>
      <c r="C93" s="295">
        <f t="shared" si="5"/>
        <v>45416</v>
      </c>
      <c r="D93" s="296">
        <f>SUM('1'!$X$10:$AA$10)</f>
        <v>0</v>
      </c>
      <c r="E93" s="296">
        <f>SUM('1'!$X$11:$AA$11)</f>
        <v>0</v>
      </c>
      <c r="F93" s="296">
        <f>SUM('1'!$X$12:$AA$12)</f>
        <v>0</v>
      </c>
      <c r="G93" s="296">
        <f>SUM('1'!$X$13:$AA$13)</f>
        <v>0</v>
      </c>
      <c r="H93" s="296">
        <f>SUM('1'!$X$14:$AA$14)</f>
        <v>0</v>
      </c>
      <c r="I93" s="296">
        <f>SUM('1'!$X$15:$AA$15)</f>
        <v>0</v>
      </c>
      <c r="J93" s="296">
        <f>SUM('1'!$X$16:$AA$16)</f>
        <v>0</v>
      </c>
      <c r="K93" s="297">
        <f>SUM('1'!$X$31:$AA$31)</f>
        <v>0</v>
      </c>
      <c r="L93" s="297">
        <f>SUM('1'!$X$32:$AA$32)</f>
        <v>0</v>
      </c>
      <c r="M93" s="297">
        <f>SUM('1'!$X$33:$AA$33)</f>
        <v>0</v>
      </c>
      <c r="N93" s="297">
        <f>SUM('1'!$X$34:$AA$34)</f>
        <v>0</v>
      </c>
      <c r="O93" s="297">
        <f>SUM('1'!$X$35:$AA$35)</f>
        <v>0</v>
      </c>
      <c r="P93" s="297">
        <f>SUM('1'!$X$36:$AA$36)</f>
        <v>0</v>
      </c>
      <c r="Q93" s="298">
        <f>SUM('1'!$X$38:$AA$38)</f>
        <v>0</v>
      </c>
      <c r="R93" s="298">
        <f>SUM('1'!$X$39:$AA$39)</f>
        <v>0</v>
      </c>
      <c r="S93" s="298">
        <f>SUM('1'!$X$40:$AA$40)</f>
        <v>0</v>
      </c>
      <c r="T93" s="277"/>
      <c r="U93" s="289">
        <f t="shared" si="0"/>
        <v>0</v>
      </c>
      <c r="V93" s="299">
        <f t="shared" si="1"/>
        <v>0</v>
      </c>
      <c r="W93" s="299">
        <f t="shared" si="2"/>
        <v>86.913566456192385</v>
      </c>
      <c r="X93" s="289">
        <f t="shared" si="3"/>
        <v>0</v>
      </c>
      <c r="Y93" s="299">
        <f t="shared" si="4"/>
        <v>86.913566456192385</v>
      </c>
    </row>
    <row r="94" spans="1:28" x14ac:dyDescent="0.2">
      <c r="B94" s="294" t="s">
        <v>5</v>
      </c>
      <c r="C94" s="295">
        <f t="shared" si="5"/>
        <v>45417</v>
      </c>
      <c r="D94" s="296">
        <f>SUM('1'!$AB$10:$AE$10)</f>
        <v>0</v>
      </c>
      <c r="E94" s="296">
        <f>SUM('1'!$AB$11:$AE$11)</f>
        <v>0</v>
      </c>
      <c r="F94" s="296">
        <f>SUM('1'!$AB$12:$AE$12)</f>
        <v>0</v>
      </c>
      <c r="G94" s="296">
        <f>SUM('1'!$AB$13:$AE$13)</f>
        <v>0</v>
      </c>
      <c r="H94" s="296">
        <f>SUM('1'!$AB$14:$AE$14)</f>
        <v>0</v>
      </c>
      <c r="I94" s="296">
        <f>SUM('1'!$AB$15:$AE$15)</f>
        <v>0</v>
      </c>
      <c r="J94" s="296">
        <f>SUM('1'!$AB$16:$AE$16)</f>
        <v>0</v>
      </c>
      <c r="K94" s="297">
        <f>SUM('1'!$AB$31:$AE$31)</f>
        <v>0</v>
      </c>
      <c r="L94" s="297">
        <f>SUM('1'!$AB$32:$AE$32)</f>
        <v>0</v>
      </c>
      <c r="M94" s="297">
        <f>SUM('1'!$AB$33:$AE$33)</f>
        <v>0</v>
      </c>
      <c r="N94" s="297">
        <f>SUM('1'!$AB$34:$AE$34)</f>
        <v>0</v>
      </c>
      <c r="O94" s="297">
        <f>SUM('1'!$AB$35:$AE$35)</f>
        <v>0</v>
      </c>
      <c r="P94" s="297">
        <f>SUM('1'!$AB$36:$AE$36)</f>
        <v>0</v>
      </c>
      <c r="Q94" s="298">
        <f>SUM('1'!$AB$38:$AE$38)</f>
        <v>0</v>
      </c>
      <c r="R94" s="298">
        <f>SUM('1'!$AB$39:$AE$39)</f>
        <v>0</v>
      </c>
      <c r="S94" s="298">
        <f>SUM('1'!$AB$40:$AE$40)</f>
        <v>0</v>
      </c>
      <c r="T94" s="277"/>
      <c r="U94" s="289">
        <f t="shared" si="0"/>
        <v>0</v>
      </c>
      <c r="V94" s="299">
        <f t="shared" si="1"/>
        <v>0</v>
      </c>
      <c r="W94" s="299">
        <f t="shared" si="2"/>
        <v>84.905436671475073</v>
      </c>
      <c r="X94" s="289">
        <f t="shared" si="3"/>
        <v>0</v>
      </c>
      <c r="Y94" s="299">
        <f t="shared" si="4"/>
        <v>84.905436671475073</v>
      </c>
    </row>
    <row r="95" spans="1:28" x14ac:dyDescent="0.2">
      <c r="A95" s="272">
        <v>2</v>
      </c>
      <c r="B95" s="294" t="s">
        <v>0</v>
      </c>
      <c r="C95" s="295">
        <f t="shared" si="5"/>
        <v>45418</v>
      </c>
      <c r="D95" s="296">
        <f>SUM('2'!$D$10:$G$10)</f>
        <v>0</v>
      </c>
      <c r="E95" s="296">
        <f>SUM('2'!$D$11:$G$11)</f>
        <v>0</v>
      </c>
      <c r="F95" s="296">
        <f>SUM('2'!$D$12:$G$12)</f>
        <v>0</v>
      </c>
      <c r="G95" s="296">
        <f>SUM('2'!$D$13:$G$13)</f>
        <v>0</v>
      </c>
      <c r="H95" s="296">
        <f>SUM('2'!$D$14:$G$14)</f>
        <v>0</v>
      </c>
      <c r="I95" s="296">
        <f>SUM('2'!$D$15:$G$15)</f>
        <v>0</v>
      </c>
      <c r="J95" s="296">
        <f>SUM('2'!$D$16:$G$16)</f>
        <v>0</v>
      </c>
      <c r="K95" s="297">
        <f>SUM('2'!$D$31:$G$31)</f>
        <v>0</v>
      </c>
      <c r="L95" s="297">
        <f>SUM('2'!$D$32:$G$32)</f>
        <v>0</v>
      </c>
      <c r="M95" s="297">
        <f>SUM('2'!$D$33:$G$33)</f>
        <v>0</v>
      </c>
      <c r="N95" s="297">
        <f>SUM('2'!$D$34:$G$34)</f>
        <v>0</v>
      </c>
      <c r="O95" s="297">
        <f>SUM('2'!$D$35:$G$35)</f>
        <v>0</v>
      </c>
      <c r="P95" s="297">
        <f>SUM('2'!$D$36:$G$36)</f>
        <v>0</v>
      </c>
      <c r="Q95" s="298">
        <f>SUM('2'!$D$38:$G$38)</f>
        <v>0</v>
      </c>
      <c r="R95" s="298">
        <f>SUM('2'!$D$39:$G$39)</f>
        <v>0</v>
      </c>
      <c r="S95" s="298">
        <f>SUM('2'!$D$40:$G$40)</f>
        <v>0</v>
      </c>
      <c r="T95" s="277"/>
      <c r="U95" s="289">
        <f t="shared" si="0"/>
        <v>0</v>
      </c>
      <c r="V95" s="299">
        <f t="shared" si="1"/>
        <v>0</v>
      </c>
      <c r="W95" s="299">
        <f t="shared" si="2"/>
        <v>82.943704536706932</v>
      </c>
      <c r="X95" s="289">
        <f t="shared" si="3"/>
        <v>0</v>
      </c>
      <c r="Y95" s="299">
        <f t="shared" si="4"/>
        <v>82.943704536706932</v>
      </c>
      <c r="AA95" s="278"/>
    </row>
    <row r="96" spans="1:28" x14ac:dyDescent="0.2">
      <c r="B96" s="294" t="s">
        <v>1</v>
      </c>
      <c r="C96" s="295">
        <f t="shared" si="5"/>
        <v>45419</v>
      </c>
      <c r="D96" s="296">
        <f>SUM('2'!$H$10:$K$10)</f>
        <v>0</v>
      </c>
      <c r="E96" s="296">
        <f>SUM('2'!$H$11:$K$11)</f>
        <v>0</v>
      </c>
      <c r="F96" s="296">
        <f>SUM('2'!$H$12:$K$12)</f>
        <v>0</v>
      </c>
      <c r="G96" s="296">
        <f>SUM('2'!$H$13:$K$13)</f>
        <v>0</v>
      </c>
      <c r="H96" s="296">
        <f>SUM('2'!$H$14:$K$14)</f>
        <v>0</v>
      </c>
      <c r="I96" s="296">
        <f>SUM('2'!$H$15:$K$15)</f>
        <v>0</v>
      </c>
      <c r="J96" s="296">
        <f>SUM('2'!$H$16:$K$16)</f>
        <v>0</v>
      </c>
      <c r="K96" s="297">
        <f>SUM('2'!$H$31:$K$31)</f>
        <v>0</v>
      </c>
      <c r="L96" s="297">
        <f>SUM('2'!$H$32:$K$32)</f>
        <v>0</v>
      </c>
      <c r="M96" s="297">
        <f>SUM('2'!$H$33:$K$33)</f>
        <v>0</v>
      </c>
      <c r="N96" s="297">
        <f>SUM('2'!$H$34:$K$34)</f>
        <v>0</v>
      </c>
      <c r="O96" s="297">
        <f>SUM('2'!$H$35:$K$35)</f>
        <v>0</v>
      </c>
      <c r="P96" s="297">
        <f>SUM('2'!$H$36:$K$36)</f>
        <v>0</v>
      </c>
      <c r="Q96" s="298">
        <f>SUM('2'!$H$38:$K$38)</f>
        <v>0</v>
      </c>
      <c r="R96" s="298">
        <f>SUM('2'!$H$39:$K$39)</f>
        <v>0</v>
      </c>
      <c r="S96" s="298">
        <f>SUM('2'!$H$40:$K$40)</f>
        <v>0</v>
      </c>
      <c r="T96" s="277"/>
      <c r="U96" s="289">
        <f t="shared" si="0"/>
        <v>0</v>
      </c>
      <c r="V96" s="299">
        <f t="shared" si="1"/>
        <v>0</v>
      </c>
      <c r="W96" s="299">
        <f t="shared" si="2"/>
        <v>81.027298038546405</v>
      </c>
      <c r="X96" s="289">
        <f t="shared" si="3"/>
        <v>0</v>
      </c>
      <c r="Y96" s="299">
        <f t="shared" si="4"/>
        <v>81.027298038546405</v>
      </c>
    </row>
    <row r="97" spans="1:25" x14ac:dyDescent="0.2">
      <c r="B97" s="294" t="s">
        <v>2</v>
      </c>
      <c r="C97" s="295">
        <f t="shared" si="5"/>
        <v>45420</v>
      </c>
      <c r="D97" s="296">
        <f>SUM('2'!$L$10:$O$10)</f>
        <v>0</v>
      </c>
      <c r="E97" s="296">
        <f>SUM('2'!$L$11:$O$11)</f>
        <v>0</v>
      </c>
      <c r="F97" s="296">
        <f>SUM('2'!$L$12:$O$12)</f>
        <v>0</v>
      </c>
      <c r="G97" s="296">
        <f>SUM('2'!$L$13:$O$13)</f>
        <v>0</v>
      </c>
      <c r="H97" s="296">
        <f>SUM('2'!$L$14:$O$14)</f>
        <v>0</v>
      </c>
      <c r="I97" s="296">
        <f>SUM('2'!$L$15:$O$15)</f>
        <v>0</v>
      </c>
      <c r="J97" s="296">
        <f>SUM('2'!$L$16:$O$16)</f>
        <v>0</v>
      </c>
      <c r="K97" s="297">
        <f>SUM('2'!$L$31:$O$31)</f>
        <v>0</v>
      </c>
      <c r="L97" s="297">
        <f>SUM('2'!$L$32:$O$32)</f>
        <v>0</v>
      </c>
      <c r="M97" s="297">
        <f>SUM('2'!$L$33:$O$33)</f>
        <v>0</v>
      </c>
      <c r="N97" s="297">
        <f>SUM('2'!$L$34:$O$34)</f>
        <v>0</v>
      </c>
      <c r="O97" s="297">
        <f>SUM('2'!$L$35:$O$35)</f>
        <v>0</v>
      </c>
      <c r="P97" s="297">
        <f>SUM('2'!$L$36:$O$36)</f>
        <v>0</v>
      </c>
      <c r="Q97" s="298">
        <f>SUM('2'!$L$38:$O$38)</f>
        <v>0</v>
      </c>
      <c r="R97" s="298">
        <f>SUM('2'!$L$39:$O$39)</f>
        <v>0</v>
      </c>
      <c r="S97" s="298">
        <f>SUM('2'!$L$40:$O$40)</f>
        <v>0</v>
      </c>
      <c r="T97" s="277"/>
      <c r="U97" s="289">
        <f t="shared" si="0"/>
        <v>0</v>
      </c>
      <c r="V97" s="299">
        <f t="shared" si="1"/>
        <v>0</v>
      </c>
      <c r="W97" s="299">
        <f t="shared" si="2"/>
        <v>79.15516993241944</v>
      </c>
      <c r="X97" s="289">
        <f t="shared" si="3"/>
        <v>0</v>
      </c>
      <c r="Y97" s="299">
        <f t="shared" si="4"/>
        <v>79.15516993241944</v>
      </c>
    </row>
    <row r="98" spans="1:25" x14ac:dyDescent="0.2">
      <c r="B98" s="294" t="s">
        <v>55</v>
      </c>
      <c r="C98" s="295">
        <f t="shared" si="5"/>
        <v>45421</v>
      </c>
      <c r="D98" s="296">
        <f>SUM('2'!$P$10:$S$10)</f>
        <v>0</v>
      </c>
      <c r="E98" s="296">
        <f>SUM('2'!$P$11:$S$11)</f>
        <v>0</v>
      </c>
      <c r="F98" s="296">
        <f>SUM('2'!$P$12:$S$12)</f>
        <v>0</v>
      </c>
      <c r="G98" s="296">
        <f>SUM('2'!$P$13:$S$13)</f>
        <v>0</v>
      </c>
      <c r="H98" s="296">
        <f>SUM('2'!$P$14:$S$14)</f>
        <v>0</v>
      </c>
      <c r="I98" s="296">
        <f>SUM('2'!$P$15:$S$15)</f>
        <v>0</v>
      </c>
      <c r="J98" s="296">
        <f>SUM('2'!$P$16:$S$16)</f>
        <v>0</v>
      </c>
      <c r="K98" s="297">
        <f>SUM('2'!$P$31:$S$31)</f>
        <v>0</v>
      </c>
      <c r="L98" s="297">
        <f>SUM('2'!$P$32:$S$32)</f>
        <v>0</v>
      </c>
      <c r="M98" s="297">
        <f>SUM('2'!$P$33:$S$33)</f>
        <v>0</v>
      </c>
      <c r="N98" s="297">
        <f>SUM('2'!$P$34:$S$34)</f>
        <v>0</v>
      </c>
      <c r="O98" s="297">
        <f>SUM('2'!$P$35:$S$35)</f>
        <v>0</v>
      </c>
      <c r="P98" s="297">
        <f>SUM('2'!$P$36:$S$36)</f>
        <v>0</v>
      </c>
      <c r="Q98" s="298">
        <f>SUM('2'!$P$38:$S$38)</f>
        <v>0</v>
      </c>
      <c r="R98" s="298">
        <f>SUM('2'!$P$39:$S$39)</f>
        <v>0</v>
      </c>
      <c r="S98" s="298">
        <f>SUM('2'!$P$40:$S$40)</f>
        <v>0</v>
      </c>
      <c r="T98" s="277"/>
      <c r="U98" s="289">
        <f t="shared" si="0"/>
        <v>0</v>
      </c>
      <c r="V98" s="299">
        <f t="shared" si="1"/>
        <v>0</v>
      </c>
      <c r="W98" s="299">
        <f t="shared" si="2"/>
        <v>77.326297170239442</v>
      </c>
      <c r="X98" s="289">
        <f t="shared" si="3"/>
        <v>0</v>
      </c>
      <c r="Y98" s="299">
        <f t="shared" si="4"/>
        <v>77.326297170239442</v>
      </c>
    </row>
    <row r="99" spans="1:25" x14ac:dyDescent="0.2">
      <c r="B99" s="294" t="s">
        <v>3</v>
      </c>
      <c r="C99" s="295">
        <f t="shared" si="5"/>
        <v>45422</v>
      </c>
      <c r="D99" s="296">
        <f>SUM('2'!$T$10:$W$10)</f>
        <v>0</v>
      </c>
      <c r="E99" s="296">
        <f>SUM('2'!$T$11:$W$11)</f>
        <v>0</v>
      </c>
      <c r="F99" s="296">
        <f>SUM('2'!$T$12:$W$12)</f>
        <v>0</v>
      </c>
      <c r="G99" s="296">
        <f>SUM('2'!$T$13:$W$13)</f>
        <v>0</v>
      </c>
      <c r="H99" s="296">
        <f>SUM('2'!$T$14:$W$14)</f>
        <v>0</v>
      </c>
      <c r="I99" s="296">
        <f>SUM('2'!$T$15:$W$15)</f>
        <v>0</v>
      </c>
      <c r="J99" s="296">
        <f>SUM('2'!$T$16:$W$16)</f>
        <v>0</v>
      </c>
      <c r="K99" s="297">
        <f>SUM('2'!$T$31:$W$31)</f>
        <v>0</v>
      </c>
      <c r="L99" s="297">
        <f>SUM('2'!$T$32:$W$32)</f>
        <v>0</v>
      </c>
      <c r="M99" s="297">
        <f>SUM('2'!$T$33:$W$33)</f>
        <v>0</v>
      </c>
      <c r="N99" s="297">
        <f>SUM('2'!$T$34:$W$34)</f>
        <v>0</v>
      </c>
      <c r="O99" s="297">
        <f>SUM('2'!$T$35:$W$35)</f>
        <v>0</v>
      </c>
      <c r="P99" s="297">
        <f>SUM('2'!$T$36:$W$36)</f>
        <v>0</v>
      </c>
      <c r="Q99" s="298">
        <f>SUM('2'!$T$38:$W$38)</f>
        <v>0</v>
      </c>
      <c r="R99" s="298">
        <f>SUM('2'!$T$39:$W$39)</f>
        <v>0</v>
      </c>
      <c r="S99" s="298">
        <f>SUM('2'!$T$40:$W$40)</f>
        <v>0</v>
      </c>
      <c r="T99" s="277"/>
      <c r="U99" s="289">
        <f t="shared" si="0"/>
        <v>0</v>
      </c>
      <c r="V99" s="299">
        <f t="shared" si="1"/>
        <v>0</v>
      </c>
      <c r="W99" s="299">
        <f t="shared" si="2"/>
        <v>75.539680341349708</v>
      </c>
      <c r="X99" s="289">
        <f t="shared" si="3"/>
        <v>0</v>
      </c>
      <c r="Y99" s="299">
        <f t="shared" si="4"/>
        <v>75.539680341349708</v>
      </c>
    </row>
    <row r="100" spans="1:25" x14ac:dyDescent="0.2">
      <c r="B100" s="294" t="s">
        <v>4</v>
      </c>
      <c r="C100" s="295">
        <f t="shared" si="5"/>
        <v>45423</v>
      </c>
      <c r="D100" s="296">
        <f>SUM('2'!$X$10:$AA$10)</f>
        <v>0</v>
      </c>
      <c r="E100" s="296">
        <f>SUM('2'!$X$11:$AA$11)</f>
        <v>0</v>
      </c>
      <c r="F100" s="296">
        <f>SUM('2'!$X$12:$AA$12)</f>
        <v>0</v>
      </c>
      <c r="G100" s="296">
        <f>SUM('2'!$X$13:$AA$13)</f>
        <v>0</v>
      </c>
      <c r="H100" s="296">
        <f>SUM('2'!$X$14:$AA$14)</f>
        <v>0</v>
      </c>
      <c r="I100" s="296">
        <f>SUM('2'!$X$15:$AA$15)</f>
        <v>0</v>
      </c>
      <c r="J100" s="296">
        <f>SUM('2'!$X$16:$AA$16)</f>
        <v>0</v>
      </c>
      <c r="K100" s="297">
        <f>SUM('2'!$X$31:$AA$31)</f>
        <v>0</v>
      </c>
      <c r="L100" s="297">
        <f>SUM('2'!$X$32:$AA$32)</f>
        <v>0</v>
      </c>
      <c r="M100" s="297">
        <f>SUM('2'!$X$33:$AA$33)</f>
        <v>0</v>
      </c>
      <c r="N100" s="297">
        <f>SUM('2'!$X$34:$AA$34)</f>
        <v>0</v>
      </c>
      <c r="O100" s="297">
        <f>SUM('2'!$X$35:$AA$35)</f>
        <v>0</v>
      </c>
      <c r="P100" s="297">
        <f>SUM('2'!$X$36:$AA$36)</f>
        <v>0</v>
      </c>
      <c r="Q100" s="298">
        <f>SUM('2'!$X$38:$AA$38)</f>
        <v>0</v>
      </c>
      <c r="R100" s="298">
        <f>SUM('2'!$X$39:$AA$39)</f>
        <v>0</v>
      </c>
      <c r="S100" s="298">
        <f>SUM('2'!$X$40:$AA$40)</f>
        <v>0</v>
      </c>
      <c r="T100" s="277"/>
      <c r="U100" s="289">
        <f t="shared" si="0"/>
        <v>0</v>
      </c>
      <c r="V100" s="299">
        <f t="shared" si="1"/>
        <v>0</v>
      </c>
      <c r="W100" s="299">
        <f t="shared" si="2"/>
        <v>73.794343126382842</v>
      </c>
      <c r="X100" s="289">
        <f t="shared" si="3"/>
        <v>0</v>
      </c>
      <c r="Y100" s="299">
        <f t="shared" si="4"/>
        <v>73.794343126382842</v>
      </c>
    </row>
    <row r="101" spans="1:25" x14ac:dyDescent="0.2">
      <c r="B101" s="294" t="s">
        <v>5</v>
      </c>
      <c r="C101" s="295">
        <f t="shared" si="5"/>
        <v>45424</v>
      </c>
      <c r="D101" s="296">
        <f>SUM('2'!$AB$10:$AE$10)</f>
        <v>0</v>
      </c>
      <c r="E101" s="296">
        <f>SUM('2'!$AB$11:$AE$11)</f>
        <v>0</v>
      </c>
      <c r="F101" s="296">
        <f>SUM('2'!$AB$12:$AE$12)</f>
        <v>0</v>
      </c>
      <c r="G101" s="296">
        <f>SUM('2'!$AB$13:$AE$13)</f>
        <v>0</v>
      </c>
      <c r="H101" s="296">
        <f>SUM('2'!$AB$14:$AE$14)</f>
        <v>0</v>
      </c>
      <c r="I101" s="296">
        <f>SUM('2'!$AB$15:$AE$15)</f>
        <v>0</v>
      </c>
      <c r="J101" s="296">
        <f>SUM('2'!$AB$16:$AE$16)</f>
        <v>0</v>
      </c>
      <c r="K101" s="297">
        <f>SUM('2'!$AB$31:$AE$31)</f>
        <v>0</v>
      </c>
      <c r="L101" s="297">
        <f>SUM('2'!$AB$32:$AE$32)</f>
        <v>0</v>
      </c>
      <c r="M101" s="297">
        <f>SUM('2'!$AB$33:$AE$33)</f>
        <v>0</v>
      </c>
      <c r="N101" s="297">
        <f>SUM('2'!$AB$34:$AE$34)</f>
        <v>0</v>
      </c>
      <c r="O101" s="297">
        <f>SUM('2'!$AB$35:$AE$35)</f>
        <v>0</v>
      </c>
      <c r="P101" s="297">
        <f>SUM('2'!$AB$36:$AE$36)</f>
        <v>0</v>
      </c>
      <c r="Q101" s="298">
        <f>SUM('2'!$AB$38:$AE$38)</f>
        <v>0</v>
      </c>
      <c r="R101" s="298">
        <f>SUM('2'!$AB$39:$AE$39)</f>
        <v>0</v>
      </c>
      <c r="S101" s="298">
        <f>SUM('2'!$AB$40:$AE$40)</f>
        <v>0</v>
      </c>
      <c r="T101" s="277"/>
      <c r="U101" s="289">
        <f t="shared" si="0"/>
        <v>0</v>
      </c>
      <c r="V101" s="299">
        <f t="shared" si="1"/>
        <v>0</v>
      </c>
      <c r="W101" s="299">
        <f t="shared" si="2"/>
        <v>72.089331763738656</v>
      </c>
      <c r="X101" s="289">
        <f t="shared" si="3"/>
        <v>0</v>
      </c>
      <c r="Y101" s="299">
        <f t="shared" si="4"/>
        <v>72.089331763738656</v>
      </c>
    </row>
    <row r="102" spans="1:25" x14ac:dyDescent="0.2">
      <c r="A102" s="272">
        <v>3</v>
      </c>
      <c r="B102" s="294" t="s">
        <v>0</v>
      </c>
      <c r="C102" s="295">
        <f t="shared" si="5"/>
        <v>45425</v>
      </c>
      <c r="D102" s="296">
        <f>SUM('3'!$D$10:$G$10)</f>
        <v>0</v>
      </c>
      <c r="E102" s="296">
        <f>SUM('3'!$D$11:$G$11)</f>
        <v>0</v>
      </c>
      <c r="F102" s="296">
        <f>SUM('3'!$D$12:$G$12)</f>
        <v>0</v>
      </c>
      <c r="G102" s="296">
        <f>SUM('3'!$D$13:$G$13)</f>
        <v>0</v>
      </c>
      <c r="H102" s="296">
        <f>SUM('3'!$D$14:$G$14)</f>
        <v>0</v>
      </c>
      <c r="I102" s="296">
        <f>SUM('3'!$D$15:$G$15)</f>
        <v>0</v>
      </c>
      <c r="J102" s="296">
        <f>SUM('3'!$D$16:$G$16)</f>
        <v>0</v>
      </c>
      <c r="K102" s="297">
        <f>SUM('3'!$D$31:$G$31)</f>
        <v>0</v>
      </c>
      <c r="L102" s="297">
        <f>SUM('3'!$D$32:$G$32)</f>
        <v>0</v>
      </c>
      <c r="M102" s="297">
        <f>SUM('3'!$D$33:$G$33)</f>
        <v>0</v>
      </c>
      <c r="N102" s="297">
        <f>SUM('3'!$D$34:$G$34)</f>
        <v>0</v>
      </c>
      <c r="O102" s="297">
        <f>SUM('3'!$D$35:$G$35)</f>
        <v>0</v>
      </c>
      <c r="P102" s="297">
        <f>SUM('3'!$D$36:$G$36)</f>
        <v>0</v>
      </c>
      <c r="Q102" s="298">
        <f>SUM('3'!$D$38:$G$38)</f>
        <v>0</v>
      </c>
      <c r="R102" s="298">
        <f>SUM('3'!$D$39:$G$39)</f>
        <v>0</v>
      </c>
      <c r="S102" s="298">
        <f>SUM('3'!$D$40:$G$40)</f>
        <v>0</v>
      </c>
      <c r="T102" s="277"/>
      <c r="U102" s="289">
        <f t="shared" si="0"/>
        <v>0</v>
      </c>
      <c r="V102" s="299">
        <f t="shared" si="1"/>
        <v>0</v>
      </c>
      <c r="W102" s="299">
        <f t="shared" si="2"/>
        <v>70.423714528389127</v>
      </c>
      <c r="X102" s="289">
        <f t="shared" si="3"/>
        <v>0</v>
      </c>
      <c r="Y102" s="299">
        <f t="shared" si="4"/>
        <v>70.423714528389127</v>
      </c>
    </row>
    <row r="103" spans="1:25" x14ac:dyDescent="0.2">
      <c r="B103" s="294" t="s">
        <v>1</v>
      </c>
      <c r="C103" s="295">
        <f t="shared" si="5"/>
        <v>45426</v>
      </c>
      <c r="D103" s="296">
        <f>SUM('3'!$H$10:$K$10)</f>
        <v>0</v>
      </c>
      <c r="E103" s="296">
        <f>SUM('3'!$H$11:$K$11)</f>
        <v>0</v>
      </c>
      <c r="F103" s="296">
        <f>SUM('3'!$H$12:$K$12)</f>
        <v>0</v>
      </c>
      <c r="G103" s="296">
        <f>SUM('3'!$H$13:$K$13)</f>
        <v>0</v>
      </c>
      <c r="H103" s="296">
        <f>SUM('3'!$H$14:$K$14)</f>
        <v>0</v>
      </c>
      <c r="I103" s="296">
        <f>SUM('3'!$H$15:$K$15)</f>
        <v>0</v>
      </c>
      <c r="J103" s="296">
        <f>SUM('3'!$H$16:$K$16)</f>
        <v>0</v>
      </c>
      <c r="K103" s="297">
        <f>SUM('3'!$H$31:$K$31)</f>
        <v>0</v>
      </c>
      <c r="L103" s="297">
        <f>SUM('3'!$H$32:$K$32)</f>
        <v>0</v>
      </c>
      <c r="M103" s="297">
        <f>SUM('3'!$H$33:$K$33)</f>
        <v>0</v>
      </c>
      <c r="N103" s="297">
        <f>SUM('3'!$H$34:$K$34)</f>
        <v>0</v>
      </c>
      <c r="O103" s="297">
        <f>SUM('3'!$H$35:$K$35)</f>
        <v>0</v>
      </c>
      <c r="P103" s="297">
        <f>SUM('3'!$H$36:$K$36)</f>
        <v>0</v>
      </c>
      <c r="Q103" s="298">
        <f>SUM('3'!$H$38:$K$38)</f>
        <v>0</v>
      </c>
      <c r="R103" s="298">
        <f>SUM('3'!$H$39:$K$39)</f>
        <v>0</v>
      </c>
      <c r="S103" s="298">
        <f>SUM('3'!$H$40:$K$40)</f>
        <v>0</v>
      </c>
      <c r="T103" s="277"/>
      <c r="U103" s="289">
        <f t="shared" si="0"/>
        <v>0</v>
      </c>
      <c r="V103" s="299">
        <f t="shared" si="1"/>
        <v>0</v>
      </c>
      <c r="W103" s="299">
        <f t="shared" si="2"/>
        <v>68.796581222725408</v>
      </c>
      <c r="X103" s="289">
        <f t="shared" si="3"/>
        <v>0</v>
      </c>
      <c r="Y103" s="299">
        <f t="shared" si="4"/>
        <v>68.796581222725408</v>
      </c>
    </row>
    <row r="104" spans="1:25" x14ac:dyDescent="0.2">
      <c r="B104" s="294" t="s">
        <v>2</v>
      </c>
      <c r="C104" s="295">
        <f t="shared" si="5"/>
        <v>45427</v>
      </c>
      <c r="D104" s="296">
        <f>SUM('3'!$L$10:$O$10)</f>
        <v>0</v>
      </c>
      <c r="E104" s="296">
        <f>SUM('3'!$L$11:$O$11)</f>
        <v>0</v>
      </c>
      <c r="F104" s="296">
        <f>SUM('3'!$L$12:$O$12)</f>
        <v>0</v>
      </c>
      <c r="G104" s="296">
        <f>SUM('3'!$L$13:$O$13)</f>
        <v>0</v>
      </c>
      <c r="H104" s="296">
        <f>SUM('3'!$L$14:$O$14)</f>
        <v>0</v>
      </c>
      <c r="I104" s="296">
        <f>SUM('3'!$L$15:$O$15)</f>
        <v>0</v>
      </c>
      <c r="J104" s="296">
        <f>SUM('3'!$L$16:$O$16)</f>
        <v>0</v>
      </c>
      <c r="K104" s="297">
        <f>SUM('3'!$L$31:$O$31)</f>
        <v>0</v>
      </c>
      <c r="L104" s="297">
        <f>SUM('3'!$L$32:$O$32)</f>
        <v>0</v>
      </c>
      <c r="M104" s="297">
        <f>SUM('3'!$L$33:$O$33)</f>
        <v>0</v>
      </c>
      <c r="N104" s="297">
        <f>SUM('3'!$L$34:$O$34)</f>
        <v>0</v>
      </c>
      <c r="O104" s="297">
        <f>SUM('3'!$L$35:$O$35)</f>
        <v>0</v>
      </c>
      <c r="P104" s="297">
        <f>SUM('3'!$L$36:$O$36)</f>
        <v>0</v>
      </c>
      <c r="Q104" s="298">
        <f>SUM('3'!$L$38:$O$38)</f>
        <v>0</v>
      </c>
      <c r="R104" s="298">
        <f>SUM('3'!$L$39:$O$39)</f>
        <v>0</v>
      </c>
      <c r="S104" s="298">
        <f>SUM('3'!$L$40:$O$40)</f>
        <v>0</v>
      </c>
      <c r="T104" s="277"/>
      <c r="U104" s="289">
        <f t="shared" si="0"/>
        <v>0</v>
      </c>
      <c r="V104" s="299">
        <f t="shared" si="1"/>
        <v>0</v>
      </c>
      <c r="W104" s="299">
        <f t="shared" si="2"/>
        <v>67.207042679168893</v>
      </c>
      <c r="X104" s="289">
        <f t="shared" si="3"/>
        <v>0</v>
      </c>
      <c r="Y104" s="299">
        <f t="shared" si="4"/>
        <v>67.207042679168893</v>
      </c>
    </row>
    <row r="105" spans="1:25" x14ac:dyDescent="0.2">
      <c r="B105" s="294" t="s">
        <v>55</v>
      </c>
      <c r="C105" s="295">
        <f t="shared" si="5"/>
        <v>45428</v>
      </c>
      <c r="D105" s="296">
        <f>SUM('3'!$P$10:$S$10)</f>
        <v>0</v>
      </c>
      <c r="E105" s="296">
        <f>SUM('3'!$P$11:$S$11)</f>
        <v>0</v>
      </c>
      <c r="F105" s="296">
        <f>SUM('3'!$P$12:$S$12)</f>
        <v>0</v>
      </c>
      <c r="G105" s="296">
        <f>SUM('3'!$P$13:$S$13)</f>
        <v>0</v>
      </c>
      <c r="H105" s="296">
        <f>SUM('3'!$P$14:$S$14)</f>
        <v>0</v>
      </c>
      <c r="I105" s="296">
        <f>SUM('3'!$P$15:$S$15)</f>
        <v>0</v>
      </c>
      <c r="J105" s="296">
        <f>SUM('3'!$P$16:$S$16)</f>
        <v>0</v>
      </c>
      <c r="K105" s="297">
        <f>SUM('3'!$P$31:$S$31)</f>
        <v>0</v>
      </c>
      <c r="L105" s="297">
        <f>SUM('3'!$P$32:$S$32)</f>
        <v>0</v>
      </c>
      <c r="M105" s="297">
        <f>SUM('3'!$P$33:$S$33)</f>
        <v>0</v>
      </c>
      <c r="N105" s="297">
        <f>SUM('3'!$P$34:$S$34)</f>
        <v>0</v>
      </c>
      <c r="O105" s="297">
        <f>SUM('3'!$P$35:$S$35)</f>
        <v>0</v>
      </c>
      <c r="P105" s="297">
        <f>SUM('3'!$P$36:$S$36)</f>
        <v>0</v>
      </c>
      <c r="Q105" s="298">
        <f>SUM('3'!$P$38:$S$38)</f>
        <v>0</v>
      </c>
      <c r="R105" s="298">
        <f>SUM('3'!$P$39:$S$39)</f>
        <v>0</v>
      </c>
      <c r="S105" s="298">
        <f>SUM('3'!$P$40:$S$40)</f>
        <v>0</v>
      </c>
      <c r="T105" s="277"/>
      <c r="U105" s="289">
        <f t="shared" si="0"/>
        <v>0</v>
      </c>
      <c r="V105" s="299">
        <f t="shared" si="1"/>
        <v>0</v>
      </c>
      <c r="W105" s="299">
        <f t="shared" si="2"/>
        <v>65.654230274274298</v>
      </c>
      <c r="X105" s="289">
        <f t="shared" si="3"/>
        <v>0</v>
      </c>
      <c r="Y105" s="299">
        <f t="shared" si="4"/>
        <v>65.654230274274298</v>
      </c>
    </row>
    <row r="106" spans="1:25" x14ac:dyDescent="0.2">
      <c r="B106" s="294" t="s">
        <v>3</v>
      </c>
      <c r="C106" s="295">
        <f t="shared" si="5"/>
        <v>45429</v>
      </c>
      <c r="D106" s="296">
        <f>SUM('3'!$T$10:$W$10)</f>
        <v>0</v>
      </c>
      <c r="E106" s="296">
        <f>SUM('3'!$T$11:$W$11)</f>
        <v>0</v>
      </c>
      <c r="F106" s="296">
        <f>SUM('3'!$T$12:$W$12)</f>
        <v>0</v>
      </c>
      <c r="G106" s="296">
        <f>SUM('3'!$T$13:$W$13)</f>
        <v>0</v>
      </c>
      <c r="H106" s="296">
        <f>SUM('3'!$T$14:$W$14)</f>
        <v>0</v>
      </c>
      <c r="I106" s="296">
        <f>SUM('3'!$T$15:$W$15)</f>
        <v>0</v>
      </c>
      <c r="J106" s="296">
        <f>SUM('3'!$T$16:$W$16)</f>
        <v>0</v>
      </c>
      <c r="K106" s="297">
        <f>SUM('3'!$T$31:$W$31)</f>
        <v>0</v>
      </c>
      <c r="L106" s="297">
        <f>SUM('3'!$T$32:$W$32)</f>
        <v>0</v>
      </c>
      <c r="M106" s="297">
        <f>SUM('3'!$T$33:$W$33)</f>
        <v>0</v>
      </c>
      <c r="N106" s="297">
        <f>SUM('3'!$T$34:$W$34)</f>
        <v>0</v>
      </c>
      <c r="O106" s="297">
        <f>SUM('3'!$T$35:$W$35)</f>
        <v>0</v>
      </c>
      <c r="P106" s="297">
        <f>SUM('3'!$T$36:$W$36)</f>
        <v>0</v>
      </c>
      <c r="Q106" s="298">
        <f>SUM('3'!$T$38:$W$38)</f>
        <v>0</v>
      </c>
      <c r="R106" s="298">
        <f>SUM('3'!$T$39:$W$39)</f>
        <v>0</v>
      </c>
      <c r="S106" s="298">
        <f>SUM('3'!$T$40:$W$40)</f>
        <v>0</v>
      </c>
      <c r="T106" s="277"/>
      <c r="U106" s="289">
        <f t="shared" si="0"/>
        <v>0</v>
      </c>
      <c r="V106" s="299">
        <f t="shared" si="1"/>
        <v>0</v>
      </c>
      <c r="W106" s="299">
        <f t="shared" si="2"/>
        <v>64.137295454059412</v>
      </c>
      <c r="X106" s="289">
        <f t="shared" si="3"/>
        <v>0</v>
      </c>
      <c r="Y106" s="299">
        <f t="shared" si="4"/>
        <v>64.137295454059412</v>
      </c>
    </row>
    <row r="107" spans="1:25" x14ac:dyDescent="0.2">
      <c r="B107" s="294" t="s">
        <v>4</v>
      </c>
      <c r="C107" s="295">
        <f t="shared" si="5"/>
        <v>45430</v>
      </c>
      <c r="D107" s="296">
        <f>SUM('3'!$X$10:$AA$10)</f>
        <v>0</v>
      </c>
      <c r="E107" s="296">
        <f>SUM('3'!$X$11:$AA$11)</f>
        <v>0</v>
      </c>
      <c r="F107" s="296">
        <f>SUM('3'!$X$12:$AA$12)</f>
        <v>0</v>
      </c>
      <c r="G107" s="296">
        <f>SUM('3'!$X$13:$AA$13)</f>
        <v>0</v>
      </c>
      <c r="H107" s="296">
        <f>SUM('3'!$X$14:$AA$14)</f>
        <v>0</v>
      </c>
      <c r="I107" s="296">
        <f>SUM('3'!$X$15:$AA$15)</f>
        <v>0</v>
      </c>
      <c r="J107" s="296">
        <f>SUM('3'!$X$16:$AA$16)</f>
        <v>0</v>
      </c>
      <c r="K107" s="297">
        <f>SUM('3'!$X$31:$AA$31)</f>
        <v>0</v>
      </c>
      <c r="L107" s="297">
        <f>SUM('3'!$X$32:$AA$32)</f>
        <v>0</v>
      </c>
      <c r="M107" s="297">
        <f>SUM('3'!$X$33:$AA$33)</f>
        <v>0</v>
      </c>
      <c r="N107" s="297">
        <f>SUM('3'!$X$34:$AA$34)</f>
        <v>0</v>
      </c>
      <c r="O107" s="297">
        <f>SUM('3'!$X$35:$AA$35)</f>
        <v>0</v>
      </c>
      <c r="P107" s="297">
        <f>SUM('3'!$X$36:$AA$36)</f>
        <v>0</v>
      </c>
      <c r="Q107" s="298">
        <f>SUM('3'!$X$38:$AA$38)</f>
        <v>0</v>
      </c>
      <c r="R107" s="298">
        <f>SUM('3'!$X$39:$AA$39)</f>
        <v>0</v>
      </c>
      <c r="S107" s="298">
        <f>SUM('3'!$X$40:$AA$40)</f>
        <v>0</v>
      </c>
      <c r="T107" s="277"/>
      <c r="U107" s="289">
        <f t="shared" si="0"/>
        <v>0</v>
      </c>
      <c r="V107" s="299">
        <f t="shared" si="1"/>
        <v>0</v>
      </c>
      <c r="W107" s="299">
        <f t="shared" si="2"/>
        <v>62.65540927030203</v>
      </c>
      <c r="X107" s="289">
        <f t="shared" si="3"/>
        <v>0</v>
      </c>
      <c r="Y107" s="299">
        <f t="shared" si="4"/>
        <v>62.65540927030203</v>
      </c>
    </row>
    <row r="108" spans="1:25" x14ac:dyDescent="0.2">
      <c r="B108" s="294" t="s">
        <v>5</v>
      </c>
      <c r="C108" s="295">
        <f t="shared" si="5"/>
        <v>45431</v>
      </c>
      <c r="D108" s="296">
        <f>SUM('3'!$AB$10:$AE$10)</f>
        <v>0</v>
      </c>
      <c r="E108" s="296">
        <f>SUM('3'!$AB$11:$AE$11)</f>
        <v>0</v>
      </c>
      <c r="F108" s="296">
        <f>SUM('3'!$AB$12:$AE$12)</f>
        <v>0</v>
      </c>
      <c r="G108" s="296">
        <f>SUM('3'!$AB$13:$AE$13)</f>
        <v>0</v>
      </c>
      <c r="H108" s="296">
        <f>SUM('3'!$AB$14:$AE$14)</f>
        <v>0</v>
      </c>
      <c r="I108" s="296">
        <f>SUM('3'!$AB$15:$AE$15)</f>
        <v>0</v>
      </c>
      <c r="J108" s="296">
        <f>SUM('3'!$AB$16:$AE$16)</f>
        <v>0</v>
      </c>
      <c r="K108" s="297">
        <f>SUM('3'!$AB$31:$AE$31)</f>
        <v>0</v>
      </c>
      <c r="L108" s="297">
        <f>SUM('3'!$AB$32:$AE$32)</f>
        <v>0</v>
      </c>
      <c r="M108" s="297">
        <f>SUM('3'!$AB$33:$AE$33)</f>
        <v>0</v>
      </c>
      <c r="N108" s="297">
        <f>SUM('3'!$AB$34:$AE$34)</f>
        <v>0</v>
      </c>
      <c r="O108" s="297">
        <f>SUM('3'!$AB$35:$AE$35)</f>
        <v>0</v>
      </c>
      <c r="P108" s="297">
        <f>SUM('3'!$AB$36:$AE$36)</f>
        <v>0</v>
      </c>
      <c r="Q108" s="298">
        <f>SUM('3'!$AB$38:$AE$38)</f>
        <v>0</v>
      </c>
      <c r="R108" s="298">
        <f>SUM('3'!$AB$39:$AE$39)</f>
        <v>0</v>
      </c>
      <c r="S108" s="298">
        <f>SUM('3'!$AB$40:$AE$40)</f>
        <v>0</v>
      </c>
      <c r="T108" s="277"/>
      <c r="U108" s="289">
        <f t="shared" si="0"/>
        <v>0</v>
      </c>
      <c r="V108" s="299">
        <f t="shared" si="1"/>
        <v>0</v>
      </c>
      <c r="W108" s="299">
        <f t="shared" si="2"/>
        <v>61.20776192755072</v>
      </c>
      <c r="X108" s="289">
        <f t="shared" si="3"/>
        <v>0</v>
      </c>
      <c r="Y108" s="299">
        <f t="shared" si="4"/>
        <v>61.20776192755072</v>
      </c>
    </row>
    <row r="109" spans="1:25" x14ac:dyDescent="0.2">
      <c r="A109" s="272">
        <v>4</v>
      </c>
      <c r="B109" s="294" t="s">
        <v>0</v>
      </c>
      <c r="C109" s="295">
        <f t="shared" si="5"/>
        <v>45432</v>
      </c>
      <c r="D109" s="296">
        <f>SUM('4'!$D$10:$G$10)</f>
        <v>0</v>
      </c>
      <c r="E109" s="296">
        <f>SUM('4'!$D$11:$G$11)</f>
        <v>0</v>
      </c>
      <c r="F109" s="296">
        <f>SUM('4'!$D$12:$G$12)</f>
        <v>0</v>
      </c>
      <c r="G109" s="296">
        <f>SUM('4'!$D$13:$G$13)</f>
        <v>0</v>
      </c>
      <c r="H109" s="296">
        <f>SUM('4'!$D$14:$G$14)</f>
        <v>0</v>
      </c>
      <c r="I109" s="296">
        <f>SUM('4'!$D$15:$G$15)</f>
        <v>0</v>
      </c>
      <c r="J109" s="296">
        <f>SUM('4'!$D$16:$G$16)</f>
        <v>0</v>
      </c>
      <c r="K109" s="297">
        <f>SUM('4'!$D$31:$G$31)</f>
        <v>0</v>
      </c>
      <c r="L109" s="297">
        <f>SUM('4'!$D$32:$G$32)</f>
        <v>0</v>
      </c>
      <c r="M109" s="297">
        <f>SUM('4'!$D$33:$G$33)</f>
        <v>0</v>
      </c>
      <c r="N109" s="297">
        <f>SUM('4'!$D$34:$G$34)</f>
        <v>0</v>
      </c>
      <c r="O109" s="297">
        <f>SUM('4'!$D$35:$G$35)</f>
        <v>0</v>
      </c>
      <c r="P109" s="297">
        <f>SUM('4'!$D$36:$G$36)</f>
        <v>0</v>
      </c>
      <c r="Q109" s="298">
        <f>SUM('4'!$D$38:$G$38)</f>
        <v>0</v>
      </c>
      <c r="R109" s="298">
        <f>SUM('4'!$D$39:$G$39)</f>
        <v>0</v>
      </c>
      <c r="S109" s="298">
        <f>SUM('4'!$D$40:$G$40)</f>
        <v>0</v>
      </c>
      <c r="T109" s="277"/>
      <c r="U109" s="289">
        <f t="shared" si="0"/>
        <v>0</v>
      </c>
      <c r="V109" s="299">
        <f t="shared" si="1"/>
        <v>0</v>
      </c>
      <c r="W109" s="299">
        <f t="shared" si="2"/>
        <v>59.793562340601845</v>
      </c>
      <c r="X109" s="289">
        <f t="shared" si="3"/>
        <v>0</v>
      </c>
      <c r="Y109" s="299">
        <f t="shared" si="4"/>
        <v>59.793562340601845</v>
      </c>
    </row>
    <row r="110" spans="1:25" x14ac:dyDescent="0.2">
      <c r="B110" s="294" t="s">
        <v>1</v>
      </c>
      <c r="C110" s="295">
        <f t="shared" si="5"/>
        <v>45433</v>
      </c>
      <c r="D110" s="296">
        <f>SUM('4'!$H$10:$K$10)</f>
        <v>0</v>
      </c>
      <c r="E110" s="296">
        <f>SUM('4'!$H$11:$K$11)</f>
        <v>0</v>
      </c>
      <c r="F110" s="296">
        <f>SUM('4'!$H$12:$K$12)</f>
        <v>0</v>
      </c>
      <c r="G110" s="296">
        <f>SUM('4'!$H$13:$K$13)</f>
        <v>0</v>
      </c>
      <c r="H110" s="296">
        <f>SUM('4'!$H$14:$K$14)</f>
        <v>0</v>
      </c>
      <c r="I110" s="296">
        <f>SUM('4'!$H$15:$K$15)</f>
        <v>0</v>
      </c>
      <c r="J110" s="296">
        <f>SUM('4'!$H$16:$K$16)</f>
        <v>0</v>
      </c>
      <c r="K110" s="297">
        <f>SUM('4'!$H$31:$K$31)</f>
        <v>0</v>
      </c>
      <c r="L110" s="297">
        <f>SUM('4'!$H$32:$K$32)</f>
        <v>0</v>
      </c>
      <c r="M110" s="297">
        <f>SUM('4'!$H$33:$K$33)</f>
        <v>0</v>
      </c>
      <c r="N110" s="297">
        <f>SUM('4'!$H$34:$K$34)</f>
        <v>0</v>
      </c>
      <c r="O110" s="297">
        <f>SUM('4'!$H$35:$K$35)</f>
        <v>0</v>
      </c>
      <c r="P110" s="297">
        <f>SUM('4'!$H$36:$K$36)</f>
        <v>0</v>
      </c>
      <c r="Q110" s="298">
        <f>SUM('4'!$H$38:$K$38)</f>
        <v>0</v>
      </c>
      <c r="R110" s="298">
        <f>SUM('4'!$H$39:$K$39)</f>
        <v>0</v>
      </c>
      <c r="S110" s="298">
        <f>SUM('4'!$H$40:$K$40)</f>
        <v>0</v>
      </c>
      <c r="T110" s="277"/>
      <c r="U110" s="289">
        <f t="shared" si="0"/>
        <v>0</v>
      </c>
      <c r="V110" s="299">
        <f t="shared" si="1"/>
        <v>0</v>
      </c>
      <c r="W110" s="299">
        <f t="shared" si="2"/>
        <v>58.412037702201062</v>
      </c>
      <c r="X110" s="289">
        <f t="shared" si="3"/>
        <v>0</v>
      </c>
      <c r="Y110" s="299">
        <f t="shared" si="4"/>
        <v>58.412037702201062</v>
      </c>
    </row>
    <row r="111" spans="1:25" x14ac:dyDescent="0.2">
      <c r="B111" s="294" t="s">
        <v>2</v>
      </c>
      <c r="C111" s="295">
        <f t="shared" si="5"/>
        <v>45434</v>
      </c>
      <c r="D111" s="296">
        <f>SUM('4'!$L$10:$O$10)</f>
        <v>0</v>
      </c>
      <c r="E111" s="296">
        <f>SUM('4'!$L$11:$O$11)</f>
        <v>0</v>
      </c>
      <c r="F111" s="296">
        <f>SUM('4'!$L$12:$O$12)</f>
        <v>0</v>
      </c>
      <c r="G111" s="296">
        <f>SUM('4'!$L$13:$O$13)</f>
        <v>0</v>
      </c>
      <c r="H111" s="296">
        <f>SUM('4'!$L$14:$O$14)</f>
        <v>0</v>
      </c>
      <c r="I111" s="296">
        <f>SUM('4'!$L$15:$O$15)</f>
        <v>0</v>
      </c>
      <c r="J111" s="296">
        <f>SUM('4'!$L$16:$O$16)</f>
        <v>0</v>
      </c>
      <c r="K111" s="297">
        <f>SUM('4'!$L$31:$O$31)</f>
        <v>0</v>
      </c>
      <c r="L111" s="297">
        <f>SUM('4'!$L$32:$O$32)</f>
        <v>0</v>
      </c>
      <c r="M111" s="297">
        <f>SUM('4'!$L$33:$O$33)</f>
        <v>0</v>
      </c>
      <c r="N111" s="297">
        <f>SUM('4'!$L$34:$O$34)</f>
        <v>0</v>
      </c>
      <c r="O111" s="297">
        <f>SUM('4'!$L$35:$O$35)</f>
        <v>0</v>
      </c>
      <c r="P111" s="297">
        <f>SUM('4'!$L$36:$O$36)</f>
        <v>0</v>
      </c>
      <c r="Q111" s="298">
        <f>SUM('4'!$L$38:$O$38)</f>
        <v>0</v>
      </c>
      <c r="R111" s="298">
        <f>SUM('4'!$L$39:$O$39)</f>
        <v>0</v>
      </c>
      <c r="S111" s="298">
        <f>SUM('4'!$L$40:$O$40)</f>
        <v>0</v>
      </c>
      <c r="T111" s="277"/>
      <c r="U111" s="289">
        <f t="shared" si="0"/>
        <v>0</v>
      </c>
      <c r="V111" s="299">
        <f t="shared" si="1"/>
        <v>0</v>
      </c>
      <c r="W111" s="299">
        <f t="shared" si="2"/>
        <v>57.062433060732999</v>
      </c>
      <c r="X111" s="289">
        <f t="shared" si="3"/>
        <v>0</v>
      </c>
      <c r="Y111" s="299">
        <f t="shared" si="4"/>
        <v>57.062433060732999</v>
      </c>
    </row>
    <row r="112" spans="1:25" x14ac:dyDescent="0.2">
      <c r="B112" s="294" t="s">
        <v>55</v>
      </c>
      <c r="C112" s="295">
        <f t="shared" si="5"/>
        <v>45435</v>
      </c>
      <c r="D112" s="296">
        <f>SUM('4'!$P$10:$S$10)</f>
        <v>0</v>
      </c>
      <c r="E112" s="296">
        <f>SUM('4'!$P$11:$S$11)</f>
        <v>0</v>
      </c>
      <c r="F112" s="296">
        <f>SUM('4'!$P$12:$S$12)</f>
        <v>0</v>
      </c>
      <c r="G112" s="296">
        <f>SUM('4'!$P$13:$S$13)</f>
        <v>0</v>
      </c>
      <c r="H112" s="296">
        <f>SUM('4'!$P$14:$S$14)</f>
        <v>0</v>
      </c>
      <c r="I112" s="296">
        <f>SUM('4'!$P$15:$S$15)</f>
        <v>0</v>
      </c>
      <c r="J112" s="296">
        <f>SUM('4'!$P$16:$S$16)</f>
        <v>0</v>
      </c>
      <c r="K112" s="297">
        <f>SUM('4'!$P$31:$S$31)</f>
        <v>0</v>
      </c>
      <c r="L112" s="297">
        <f>SUM('4'!$P$32:$S$32)</f>
        <v>0</v>
      </c>
      <c r="M112" s="297">
        <f>SUM('4'!$P$33:$S$33)</f>
        <v>0</v>
      </c>
      <c r="N112" s="297">
        <f>SUM('4'!$P$34:$S$34)</f>
        <v>0</v>
      </c>
      <c r="O112" s="297">
        <f>SUM('4'!$P$35:$S$35)</f>
        <v>0</v>
      </c>
      <c r="P112" s="297">
        <f>SUM('4'!$P$36:$S$36)</f>
        <v>0</v>
      </c>
      <c r="Q112" s="298">
        <f>SUM('4'!$P$38:$S$38)</f>
        <v>0</v>
      </c>
      <c r="R112" s="298">
        <f>SUM('4'!$P$39:$S$39)</f>
        <v>0</v>
      </c>
      <c r="S112" s="298">
        <f>SUM('4'!$P$40:$S$40)</f>
        <v>0</v>
      </c>
      <c r="T112" s="277"/>
      <c r="U112" s="289">
        <f t="shared" si="0"/>
        <v>0</v>
      </c>
      <c r="V112" s="299">
        <f t="shared" si="1"/>
        <v>0</v>
      </c>
      <c r="W112" s="299">
        <f t="shared" si="2"/>
        <v>55.744010907668411</v>
      </c>
      <c r="X112" s="289">
        <f t="shared" si="3"/>
        <v>0</v>
      </c>
      <c r="Y112" s="299">
        <f t="shared" si="4"/>
        <v>55.744010907668411</v>
      </c>
    </row>
    <row r="113" spans="1:25" x14ac:dyDescent="0.2">
      <c r="B113" s="294" t="s">
        <v>3</v>
      </c>
      <c r="C113" s="295">
        <f t="shared" si="5"/>
        <v>45436</v>
      </c>
      <c r="D113" s="296">
        <f>SUM('4'!$T$10:$W$10)</f>
        <v>0</v>
      </c>
      <c r="E113" s="296">
        <f>SUM('4'!$T$11:$W$11)</f>
        <v>0</v>
      </c>
      <c r="F113" s="296">
        <f>SUM('4'!$T$12:$W$12)</f>
        <v>0</v>
      </c>
      <c r="G113" s="296">
        <f>SUM('4'!$T$13:$W$13)</f>
        <v>0</v>
      </c>
      <c r="H113" s="296">
        <f>SUM('4'!$T$14:$W$14)</f>
        <v>0</v>
      </c>
      <c r="I113" s="296">
        <f>SUM('4'!$T$15:$W$15)</f>
        <v>0</v>
      </c>
      <c r="J113" s="296">
        <f>SUM('4'!$T$16:$W$16)</f>
        <v>0</v>
      </c>
      <c r="K113" s="297">
        <f>SUM('4'!$T$31:$W$31)</f>
        <v>0</v>
      </c>
      <c r="L113" s="297">
        <f>SUM('4'!$T$32:$W$32)</f>
        <v>0</v>
      </c>
      <c r="M113" s="297">
        <f>SUM('4'!$T$33:$W$33)</f>
        <v>0</v>
      </c>
      <c r="N113" s="297">
        <f>SUM('4'!$T$34:$W$34)</f>
        <v>0</v>
      </c>
      <c r="O113" s="297">
        <f>SUM('4'!$T$35:$W$35)</f>
        <v>0</v>
      </c>
      <c r="P113" s="297">
        <f>SUM('4'!$T$36:$W$36)</f>
        <v>0</v>
      </c>
      <c r="Q113" s="298">
        <f>SUM('4'!$T$38:$W$38)</f>
        <v>0</v>
      </c>
      <c r="R113" s="298">
        <f>SUM('4'!$T$39:$W$39)</f>
        <v>0</v>
      </c>
      <c r="S113" s="298">
        <f>SUM('4'!$T$40:$W$40)</f>
        <v>0</v>
      </c>
      <c r="T113" s="277"/>
      <c r="U113" s="289">
        <f t="shared" si="0"/>
        <v>0</v>
      </c>
      <c r="V113" s="299">
        <f t="shared" si="1"/>
        <v>0</v>
      </c>
      <c r="W113" s="299">
        <f t="shared" si="2"/>
        <v>54.4560507745433</v>
      </c>
      <c r="X113" s="289">
        <f t="shared" si="3"/>
        <v>0</v>
      </c>
      <c r="Y113" s="299">
        <f t="shared" si="4"/>
        <v>54.4560507745433</v>
      </c>
    </row>
    <row r="114" spans="1:25" x14ac:dyDescent="0.2">
      <c r="B114" s="294" t="s">
        <v>4</v>
      </c>
      <c r="C114" s="295">
        <f t="shared" si="5"/>
        <v>45437</v>
      </c>
      <c r="D114" s="296">
        <f>SUM('4'!$X$10:$AA$10)</f>
        <v>0</v>
      </c>
      <c r="E114" s="296">
        <f>SUM('4'!$X$11:$AA$11)</f>
        <v>0</v>
      </c>
      <c r="F114" s="296">
        <f>SUM('4'!$X$12:$AA$12)</f>
        <v>0</v>
      </c>
      <c r="G114" s="296">
        <f>SUM('4'!$X$13:$AA$13)</f>
        <v>0</v>
      </c>
      <c r="H114" s="296">
        <f>SUM('4'!$X$14:$AA$14)</f>
        <v>0</v>
      </c>
      <c r="I114" s="296">
        <f>SUM('4'!$X$15:$AA$15)</f>
        <v>0</v>
      </c>
      <c r="J114" s="296">
        <f>SUM('4'!$X$16:$AA$16)</f>
        <v>0</v>
      </c>
      <c r="K114" s="297">
        <f>SUM('4'!$X$31:$AA$31)</f>
        <v>0</v>
      </c>
      <c r="L114" s="297">
        <f>SUM('4'!$X$32:$AA$32)</f>
        <v>0</v>
      </c>
      <c r="M114" s="297">
        <f>SUM('4'!$X$33:$AA$33)</f>
        <v>0</v>
      </c>
      <c r="N114" s="297">
        <f>SUM('4'!$X$34:$AA$34)</f>
        <v>0</v>
      </c>
      <c r="O114" s="297">
        <f>SUM('4'!$X$35:$AA$35)</f>
        <v>0</v>
      </c>
      <c r="P114" s="297">
        <f>SUM('4'!$X$36:$AA$36)</f>
        <v>0</v>
      </c>
      <c r="Q114" s="298">
        <f>SUM('4'!$X$38:$AA$38)</f>
        <v>0</v>
      </c>
      <c r="R114" s="298">
        <f>SUM('4'!$X$39:$AA$39)</f>
        <v>0</v>
      </c>
      <c r="S114" s="298">
        <f>SUM('4'!$X$40:$AA$40)</f>
        <v>0</v>
      </c>
      <c r="T114" s="277"/>
      <c r="U114" s="289">
        <f t="shared" si="0"/>
        <v>0</v>
      </c>
      <c r="V114" s="299">
        <f t="shared" si="1"/>
        <v>0</v>
      </c>
      <c r="W114" s="299">
        <f t="shared" si="2"/>
        <v>53.197848839249836</v>
      </c>
      <c r="X114" s="289">
        <f t="shared" si="3"/>
        <v>0</v>
      </c>
      <c r="Y114" s="299">
        <f t="shared" si="4"/>
        <v>53.197848839249836</v>
      </c>
    </row>
    <row r="115" spans="1:25" x14ac:dyDescent="0.2">
      <c r="B115" s="294" t="s">
        <v>5</v>
      </c>
      <c r="C115" s="295">
        <f t="shared" si="5"/>
        <v>45438</v>
      </c>
      <c r="D115" s="296">
        <f>SUM('4'!$AB$10:$AE$10)</f>
        <v>0</v>
      </c>
      <c r="E115" s="296">
        <f>SUM('4'!$AB$11:$AE$11)</f>
        <v>0</v>
      </c>
      <c r="F115" s="296">
        <f>SUM('4'!$AB$12:$AE$12)</f>
        <v>0</v>
      </c>
      <c r="G115" s="296">
        <f>SUM('4'!$AB$13:$AE$13)</f>
        <v>0</v>
      </c>
      <c r="H115" s="296">
        <f>SUM('4'!$AB$14:$AE$14)</f>
        <v>0</v>
      </c>
      <c r="I115" s="296">
        <f>SUM('4'!$AB$15:$AE$15)</f>
        <v>0</v>
      </c>
      <c r="J115" s="296">
        <f>SUM('4'!$AB$16:$AE$16)</f>
        <v>0</v>
      </c>
      <c r="K115" s="297">
        <f>SUM('4'!$AB$31:$AE$31)</f>
        <v>0</v>
      </c>
      <c r="L115" s="297">
        <f>SUM('4'!$AB$32:$AE$32)</f>
        <v>0</v>
      </c>
      <c r="M115" s="297">
        <f>SUM('4'!$AB$33:$AE$33)</f>
        <v>0</v>
      </c>
      <c r="N115" s="297">
        <f>SUM('4'!$AB$34:$AE$34)</f>
        <v>0</v>
      </c>
      <c r="O115" s="297">
        <f>SUM('4'!$AB$35:$AE$35)</f>
        <v>0</v>
      </c>
      <c r="P115" s="297">
        <f>SUM('4'!$AB$36:$AE$36)</f>
        <v>0</v>
      </c>
      <c r="Q115" s="298">
        <f>SUM('4'!$AB$38:$AE$38)</f>
        <v>0</v>
      </c>
      <c r="R115" s="298">
        <f>SUM('4'!$AB$39:$AE$39)</f>
        <v>0</v>
      </c>
      <c r="S115" s="298">
        <f>SUM('4'!$AB$40:$AE$40)</f>
        <v>0</v>
      </c>
      <c r="T115" s="277"/>
      <c r="U115" s="289">
        <f t="shared" si="0"/>
        <v>0</v>
      </c>
      <c r="V115" s="299">
        <f t="shared" si="1"/>
        <v>0</v>
      </c>
      <c r="W115" s="299">
        <f t="shared" si="2"/>
        <v>51.968717541423828</v>
      </c>
      <c r="X115" s="289">
        <f t="shared" si="3"/>
        <v>0</v>
      </c>
      <c r="Y115" s="299">
        <f t="shared" si="4"/>
        <v>51.968717541423828</v>
      </c>
    </row>
    <row r="116" spans="1:25" x14ac:dyDescent="0.2">
      <c r="A116" s="272">
        <v>5</v>
      </c>
      <c r="B116" s="294" t="s">
        <v>0</v>
      </c>
      <c r="C116" s="295">
        <f t="shared" si="5"/>
        <v>45439</v>
      </c>
      <c r="D116" s="296">
        <f>SUM('5'!$D$10:$G$10)</f>
        <v>0</v>
      </c>
      <c r="E116" s="296">
        <f>SUM('5'!$D$11:$G$11)</f>
        <v>0</v>
      </c>
      <c r="F116" s="296">
        <f>SUM('5'!$D$12:$G$12)</f>
        <v>0</v>
      </c>
      <c r="G116" s="296">
        <f>SUM('5'!$D$13:$G$13)</f>
        <v>0</v>
      </c>
      <c r="H116" s="296">
        <f>SUM('5'!$D$14:$G$14)</f>
        <v>0</v>
      </c>
      <c r="I116" s="296">
        <f>SUM('5'!$D$15:$G$15)</f>
        <v>0</v>
      </c>
      <c r="J116" s="296">
        <f>SUM('5'!$D$16:$G$16)</f>
        <v>0</v>
      </c>
      <c r="K116" s="297">
        <f>SUM('5'!$D$31:$G$31)</f>
        <v>0</v>
      </c>
      <c r="L116" s="297">
        <f>SUM('5'!$D$32:$G$32)</f>
        <v>0</v>
      </c>
      <c r="M116" s="297">
        <f>SUM('5'!$D$33:$G$33)</f>
        <v>0</v>
      </c>
      <c r="N116" s="297">
        <f>SUM('5'!$D$34:$G$34)</f>
        <v>0</v>
      </c>
      <c r="O116" s="297">
        <f>SUM('5'!$D$35:$G$35)</f>
        <v>0</v>
      </c>
      <c r="P116" s="297">
        <f>SUM('5'!$D$36:$G$36)</f>
        <v>0</v>
      </c>
      <c r="Q116" s="298">
        <f>SUM('5'!$D$38:$G$38)</f>
        <v>0</v>
      </c>
      <c r="R116" s="298">
        <f>SUM('5'!$D$39:$G$39)</f>
        <v>0</v>
      </c>
      <c r="S116" s="298">
        <f>SUM('5'!$D$40:$G$40)</f>
        <v>0</v>
      </c>
      <c r="T116" s="277"/>
      <c r="U116" s="289">
        <f t="shared" si="0"/>
        <v>0</v>
      </c>
      <c r="V116" s="299">
        <f t="shared" si="1"/>
        <v>0</v>
      </c>
      <c r="W116" s="299">
        <f t="shared" si="2"/>
        <v>50.767985206718691</v>
      </c>
      <c r="X116" s="289">
        <f t="shared" si="3"/>
        <v>0</v>
      </c>
      <c r="Y116" s="299">
        <f t="shared" si="4"/>
        <v>50.767985206718691</v>
      </c>
    </row>
    <row r="117" spans="1:25" x14ac:dyDescent="0.2">
      <c r="B117" s="294" t="s">
        <v>1</v>
      </c>
      <c r="C117" s="295">
        <f t="shared" si="5"/>
        <v>45440</v>
      </c>
      <c r="D117" s="296">
        <f>SUM('5'!$H$10:$K$10)</f>
        <v>0</v>
      </c>
      <c r="E117" s="296">
        <f>SUM('5'!$H$11:$K$11)</f>
        <v>0</v>
      </c>
      <c r="F117" s="296">
        <f>SUM('5'!$H$12:$K$12)</f>
        <v>0</v>
      </c>
      <c r="G117" s="296">
        <f>SUM('5'!$H$13:$K$13)</f>
        <v>0</v>
      </c>
      <c r="H117" s="296">
        <f>SUM('5'!$H$14:$K$14)</f>
        <v>0</v>
      </c>
      <c r="I117" s="296">
        <f>SUM('5'!$H$15:$K$15)</f>
        <v>0</v>
      </c>
      <c r="J117" s="296">
        <f>SUM('5'!$H$16:$K$16)</f>
        <v>0</v>
      </c>
      <c r="K117" s="297">
        <f>SUM('5'!$H$31:$K$31)</f>
        <v>0</v>
      </c>
      <c r="L117" s="297">
        <f>SUM('5'!$H$32:$K$32)</f>
        <v>0</v>
      </c>
      <c r="M117" s="297">
        <f>SUM('5'!$H$33:$K$33)</f>
        <v>0</v>
      </c>
      <c r="N117" s="297">
        <f>SUM('5'!$H$34:$K$34)</f>
        <v>0</v>
      </c>
      <c r="O117" s="297">
        <f>SUM('5'!$H$35:$K$35)</f>
        <v>0</v>
      </c>
      <c r="P117" s="297">
        <f>SUM('5'!$H$36:$K$36)</f>
        <v>0</v>
      </c>
      <c r="Q117" s="298">
        <f>SUM('5'!$H$38:$K$38)</f>
        <v>0</v>
      </c>
      <c r="R117" s="298">
        <f>SUM('5'!$H$39:$K$39)</f>
        <v>0</v>
      </c>
      <c r="S117" s="298">
        <f>SUM('5'!$H$40:$K$40)</f>
        <v>0</v>
      </c>
      <c r="T117" s="277"/>
      <c r="U117" s="289">
        <f t="shared" si="0"/>
        <v>0</v>
      </c>
      <c r="V117" s="299">
        <f t="shared" si="1"/>
        <v>0</v>
      </c>
      <c r="W117" s="299">
        <f t="shared" si="2"/>
        <v>49.594995679760487</v>
      </c>
      <c r="X117" s="289">
        <f t="shared" si="3"/>
        <v>0</v>
      </c>
      <c r="Y117" s="299">
        <f t="shared" si="4"/>
        <v>49.594995679760487</v>
      </c>
    </row>
    <row r="118" spans="1:25" x14ac:dyDescent="0.2">
      <c r="B118" s="294" t="s">
        <v>2</v>
      </c>
      <c r="C118" s="295">
        <f t="shared" si="5"/>
        <v>45441</v>
      </c>
      <c r="D118" s="296">
        <f>SUM('5'!$L$10:$O$10)</f>
        <v>0</v>
      </c>
      <c r="E118" s="296">
        <f>SUM('5'!$L$11:$O$11)</f>
        <v>0</v>
      </c>
      <c r="F118" s="296">
        <f>SUM('5'!$L$12:$O$12)</f>
        <v>0</v>
      </c>
      <c r="G118" s="296">
        <f>SUM('5'!$L$13:$O$13)</f>
        <v>0</v>
      </c>
      <c r="H118" s="296">
        <f>SUM('5'!$L$14:$O$14)</f>
        <v>0</v>
      </c>
      <c r="I118" s="296">
        <f>SUM('5'!$L$15:$O$15)</f>
        <v>0</v>
      </c>
      <c r="J118" s="296">
        <f>SUM('5'!$L$16:$O$16)</f>
        <v>0</v>
      </c>
      <c r="K118" s="297">
        <f>SUM('5'!$L$31:$O$31)</f>
        <v>0</v>
      </c>
      <c r="L118" s="297">
        <f>SUM('5'!$L$32:$O$32)</f>
        <v>0</v>
      </c>
      <c r="M118" s="297">
        <f>SUM('5'!$L$33:$O$33)</f>
        <v>0</v>
      </c>
      <c r="N118" s="297">
        <f>SUM('5'!$L$34:$O$34)</f>
        <v>0</v>
      </c>
      <c r="O118" s="297">
        <f>SUM('5'!$L$35:$O$35)</f>
        <v>0</v>
      </c>
      <c r="P118" s="297">
        <f>SUM('5'!$L$36:$O$36)</f>
        <v>0</v>
      </c>
      <c r="Q118" s="298">
        <f>SUM('5'!$L$38:$O$38)</f>
        <v>0</v>
      </c>
      <c r="R118" s="298">
        <f>SUM('5'!$L$39:$O$39)</f>
        <v>0</v>
      </c>
      <c r="S118" s="298">
        <f>SUM('5'!$L$40:$O$40)</f>
        <v>0</v>
      </c>
      <c r="T118" s="277"/>
      <c r="U118" s="289">
        <f t="shared" si="0"/>
        <v>0</v>
      </c>
      <c r="V118" s="299">
        <f t="shared" si="1"/>
        <v>0</v>
      </c>
      <c r="W118" s="299">
        <f t="shared" si="2"/>
        <v>48.449107965583529</v>
      </c>
      <c r="X118" s="289">
        <f t="shared" si="3"/>
        <v>0</v>
      </c>
      <c r="Y118" s="299">
        <f t="shared" si="4"/>
        <v>48.449107965583529</v>
      </c>
    </row>
    <row r="119" spans="1:25" x14ac:dyDescent="0.2">
      <c r="B119" s="294" t="s">
        <v>55</v>
      </c>
      <c r="C119" s="295">
        <f t="shared" si="5"/>
        <v>45442</v>
      </c>
      <c r="D119" s="296">
        <f>SUM('5'!$P$10:$S$10)</f>
        <v>0</v>
      </c>
      <c r="E119" s="296">
        <f>SUM('5'!$P$11:$S$11)</f>
        <v>0</v>
      </c>
      <c r="F119" s="296">
        <f>SUM('5'!$P$12:$S$12)</f>
        <v>0</v>
      </c>
      <c r="G119" s="296">
        <f>SUM('5'!$P$13:$S$13)</f>
        <v>0</v>
      </c>
      <c r="H119" s="296">
        <f>SUM('5'!$P$14:$S$14)</f>
        <v>0</v>
      </c>
      <c r="I119" s="296">
        <f>SUM('5'!$P$15:$S$15)</f>
        <v>0</v>
      </c>
      <c r="J119" s="296">
        <f>SUM('5'!$P$16:$S$16)</f>
        <v>0</v>
      </c>
      <c r="K119" s="297">
        <f>SUM('5'!$P$31:$S$31)</f>
        <v>0</v>
      </c>
      <c r="L119" s="297">
        <f>SUM('5'!$P$32:$S$32)</f>
        <v>0</v>
      </c>
      <c r="M119" s="297">
        <f>SUM('5'!$P$33:$S$33)</f>
        <v>0</v>
      </c>
      <c r="N119" s="297">
        <f>SUM('5'!$P$34:$S$34)</f>
        <v>0</v>
      </c>
      <c r="O119" s="297">
        <f>SUM('5'!$P$35:$S$35)</f>
        <v>0</v>
      </c>
      <c r="P119" s="297">
        <f>SUM('5'!$P$36:$S$36)</f>
        <v>0</v>
      </c>
      <c r="Q119" s="298">
        <f>SUM('5'!$P$38:$S$38)</f>
        <v>0</v>
      </c>
      <c r="R119" s="298">
        <f>SUM('5'!$P$39:$S$39)</f>
        <v>0</v>
      </c>
      <c r="S119" s="298">
        <f>SUM('5'!$P$40:$S$40)</f>
        <v>0</v>
      </c>
      <c r="T119" s="277"/>
      <c r="U119" s="289">
        <f t="shared" si="0"/>
        <v>0</v>
      </c>
      <c r="V119" s="299">
        <f t="shared" si="1"/>
        <v>0</v>
      </c>
      <c r="W119" s="299">
        <f t="shared" si="2"/>
        <v>47.329695879350574</v>
      </c>
      <c r="X119" s="289">
        <f t="shared" si="3"/>
        <v>0</v>
      </c>
      <c r="Y119" s="299">
        <f t="shared" si="4"/>
        <v>47.329695879350574</v>
      </c>
    </row>
    <row r="120" spans="1:25" x14ac:dyDescent="0.2">
      <c r="B120" s="294" t="s">
        <v>3</v>
      </c>
      <c r="C120" s="295">
        <f t="shared" si="5"/>
        <v>45443</v>
      </c>
      <c r="D120" s="296">
        <f>SUM('5'!$T$10:$W$10)</f>
        <v>0</v>
      </c>
      <c r="E120" s="296">
        <f>SUM('5'!$T$11:$W$11)</f>
        <v>0</v>
      </c>
      <c r="F120" s="296">
        <f>SUM('5'!$T$12:$W$12)</f>
        <v>0</v>
      </c>
      <c r="G120" s="296">
        <f>SUM('5'!$T$13:$W$13)</f>
        <v>0</v>
      </c>
      <c r="H120" s="296">
        <f>SUM('5'!$T$14:$W$14)</f>
        <v>0</v>
      </c>
      <c r="I120" s="296">
        <f>SUM('5'!$T$15:$W$15)</f>
        <v>0</v>
      </c>
      <c r="J120" s="296">
        <f>SUM('5'!$T$16:$W$16)</f>
        <v>0</v>
      </c>
      <c r="K120" s="297">
        <f>SUM('5'!$T$31:$W$31)</f>
        <v>0</v>
      </c>
      <c r="L120" s="297">
        <f>SUM('5'!$T$32:$W$32)</f>
        <v>0</v>
      </c>
      <c r="M120" s="297">
        <f>SUM('5'!$T$33:$W$33)</f>
        <v>0</v>
      </c>
      <c r="N120" s="297">
        <f>SUM('5'!$T$34:$W$34)</f>
        <v>0</v>
      </c>
      <c r="O120" s="297">
        <f>SUM('5'!$T$35:$W$35)</f>
        <v>0</v>
      </c>
      <c r="P120" s="297">
        <f>SUM('5'!$T$36:$W$36)</f>
        <v>0</v>
      </c>
      <c r="Q120" s="298">
        <f>SUM('5'!$T$38:$W$38)</f>
        <v>0</v>
      </c>
      <c r="R120" s="298">
        <f>SUM('5'!$T$39:$W$39)</f>
        <v>0</v>
      </c>
      <c r="S120" s="298">
        <f>SUM('5'!$T$40:$W$40)</f>
        <v>0</v>
      </c>
      <c r="T120" s="277"/>
      <c r="U120" s="289">
        <f t="shared" si="0"/>
        <v>0</v>
      </c>
      <c r="V120" s="299">
        <f t="shared" si="1"/>
        <v>0</v>
      </c>
      <c r="W120" s="299">
        <f t="shared" si="2"/>
        <v>46.236147704166186</v>
      </c>
      <c r="X120" s="289">
        <f t="shared" si="3"/>
        <v>0</v>
      </c>
      <c r="Y120" s="299">
        <f t="shared" si="4"/>
        <v>46.236147704166186</v>
      </c>
    </row>
    <row r="121" spans="1:25" x14ac:dyDescent="0.2">
      <c r="B121" s="294" t="s">
        <v>4</v>
      </c>
      <c r="C121" s="295">
        <f t="shared" si="5"/>
        <v>45444</v>
      </c>
      <c r="D121" s="296">
        <f>SUM('5'!$X$10:$AA$10)</f>
        <v>0</v>
      </c>
      <c r="E121" s="296">
        <f>SUM('5'!$X$11:$AA$11)</f>
        <v>0</v>
      </c>
      <c r="F121" s="296">
        <f>SUM('5'!$X$12:$AA$12)</f>
        <v>0</v>
      </c>
      <c r="G121" s="296">
        <f>SUM('5'!$X$13:$AA$13)</f>
        <v>0</v>
      </c>
      <c r="H121" s="296">
        <f>SUM('5'!$X$14:$AA$14)</f>
        <v>0</v>
      </c>
      <c r="I121" s="296">
        <f>SUM('5'!$X$15:$AA$15)</f>
        <v>0</v>
      </c>
      <c r="J121" s="296">
        <f>SUM('5'!$X$16:$AA$16)</f>
        <v>0</v>
      </c>
      <c r="K121" s="297">
        <f>SUM('5'!$X$31:$AA$31)</f>
        <v>0</v>
      </c>
      <c r="L121" s="297">
        <f>SUM('5'!$X$32:$AA$32)</f>
        <v>0</v>
      </c>
      <c r="M121" s="297">
        <f>SUM('5'!$X$33:$AA$33)</f>
        <v>0</v>
      </c>
      <c r="N121" s="297">
        <f>SUM('5'!$X$34:$AA$34)</f>
        <v>0</v>
      </c>
      <c r="O121" s="297">
        <f>SUM('5'!$X$35:$AA$35)</f>
        <v>0</v>
      </c>
      <c r="P121" s="297">
        <f>SUM('5'!$X$36:$AA$36)</f>
        <v>0</v>
      </c>
      <c r="Q121" s="298">
        <f>SUM('5'!$X$38:$AA$38)</f>
        <v>0</v>
      </c>
      <c r="R121" s="298">
        <f>SUM('5'!$X$39:$AA$39)</f>
        <v>0</v>
      </c>
      <c r="S121" s="298">
        <f>SUM('5'!$X$40:$AA$40)</f>
        <v>0</v>
      </c>
      <c r="T121" s="277"/>
      <c r="U121" s="289">
        <f t="shared" si="0"/>
        <v>0</v>
      </c>
      <c r="V121" s="299">
        <f t="shared" si="1"/>
        <v>0</v>
      </c>
      <c r="W121" s="299">
        <f t="shared" si="2"/>
        <v>45.167865856796318</v>
      </c>
      <c r="X121" s="289">
        <f t="shared" si="3"/>
        <v>0</v>
      </c>
      <c r="Y121" s="299">
        <f t="shared" si="4"/>
        <v>45.167865856796318</v>
      </c>
    </row>
    <row r="122" spans="1:25" x14ac:dyDescent="0.2">
      <c r="B122" s="294" t="s">
        <v>5</v>
      </c>
      <c r="C122" s="295">
        <f t="shared" si="5"/>
        <v>45445</v>
      </c>
      <c r="D122" s="296">
        <f>SUM('5'!$AB$10:$AE$10)</f>
        <v>0</v>
      </c>
      <c r="E122" s="296">
        <f>SUM('5'!$AB$11:$AE$11)</f>
        <v>0</v>
      </c>
      <c r="F122" s="296">
        <f>SUM('5'!$AB$12:$AE$12)</f>
        <v>0</v>
      </c>
      <c r="G122" s="296">
        <f>SUM('5'!$AB$13:$AE$13)</f>
        <v>0</v>
      </c>
      <c r="H122" s="296">
        <f>SUM('5'!$AB$14:$AE$14)</f>
        <v>0</v>
      </c>
      <c r="I122" s="296">
        <f>SUM('5'!$AB$15:$AE$15)</f>
        <v>0</v>
      </c>
      <c r="J122" s="296">
        <f>SUM('5'!$AB$16:$AE$16)</f>
        <v>0</v>
      </c>
      <c r="K122" s="297">
        <f>SUM('5'!$AB$31:$AE$31)</f>
        <v>0</v>
      </c>
      <c r="L122" s="297">
        <f>SUM('5'!$AB$32:$AE$32)</f>
        <v>0</v>
      </c>
      <c r="M122" s="297">
        <f>SUM('5'!$AB$33:$AE$33)</f>
        <v>0</v>
      </c>
      <c r="N122" s="297">
        <f>SUM('5'!$AB$34:$AE$34)</f>
        <v>0</v>
      </c>
      <c r="O122" s="297">
        <f>SUM('5'!$AB$35:$AE$35)</f>
        <v>0</v>
      </c>
      <c r="P122" s="297">
        <f>SUM('5'!$AB$36:$AE$36)</f>
        <v>0</v>
      </c>
      <c r="Q122" s="298">
        <f>SUM('5'!$AB$38:$AE$38)</f>
        <v>0</v>
      </c>
      <c r="R122" s="298">
        <f>SUM('5'!$AB$39:$AE$39)</f>
        <v>0</v>
      </c>
      <c r="S122" s="298">
        <f>SUM('5'!$AB$40:$AE$40)</f>
        <v>0</v>
      </c>
      <c r="T122" s="277"/>
      <c r="U122" s="289">
        <f t="shared" si="0"/>
        <v>0</v>
      </c>
      <c r="V122" s="299">
        <f t="shared" si="1"/>
        <v>0</v>
      </c>
      <c r="W122" s="299">
        <f t="shared" si="2"/>
        <v>44.124266561111376</v>
      </c>
      <c r="X122" s="289">
        <f t="shared" si="3"/>
        <v>0</v>
      </c>
      <c r="Y122" s="299">
        <f t="shared" si="4"/>
        <v>44.124266561111376</v>
      </c>
    </row>
    <row r="123" spans="1:25" x14ac:dyDescent="0.2">
      <c r="A123" s="272">
        <v>6</v>
      </c>
      <c r="B123" s="294" t="s">
        <v>0</v>
      </c>
      <c r="C123" s="295">
        <f t="shared" si="5"/>
        <v>45446</v>
      </c>
      <c r="D123" s="296">
        <f>SUM('6'!$D$10:$G$10)</f>
        <v>0</v>
      </c>
      <c r="E123" s="296">
        <f>SUM('6'!$D$11:$G$11)</f>
        <v>0</v>
      </c>
      <c r="F123" s="296">
        <f>SUM('6'!$D$12:$G$12)</f>
        <v>0</v>
      </c>
      <c r="G123" s="296">
        <f>SUM('6'!$D$13:$G$13)</f>
        <v>0</v>
      </c>
      <c r="H123" s="296">
        <f>SUM('6'!$D$14:$G$14)</f>
        <v>0</v>
      </c>
      <c r="I123" s="296">
        <f>SUM('6'!$D$15:$G$15)</f>
        <v>0</v>
      </c>
      <c r="J123" s="296">
        <f>SUM('6'!$D$16:$G$16)</f>
        <v>0</v>
      </c>
      <c r="K123" s="297">
        <f>SUM('6'!$D$31:$G$31)</f>
        <v>0</v>
      </c>
      <c r="L123" s="297">
        <f>SUM('6'!$D$32:$G$32)</f>
        <v>0</v>
      </c>
      <c r="M123" s="297">
        <f>SUM('6'!$D$33:$G$33)</f>
        <v>0</v>
      </c>
      <c r="N123" s="297">
        <f>SUM('6'!$D$34:$G$34)</f>
        <v>0</v>
      </c>
      <c r="O123" s="297">
        <f>SUM('6'!$D$35:$G$35)</f>
        <v>0</v>
      </c>
      <c r="P123" s="297">
        <f>SUM('6'!$D$36:$G$36)</f>
        <v>0</v>
      </c>
      <c r="Q123" s="298">
        <f>SUM('6'!$D$38:$G$38)</f>
        <v>0</v>
      </c>
      <c r="R123" s="298">
        <f>SUM('6'!$D$39:$G$39)</f>
        <v>0</v>
      </c>
      <c r="S123" s="298">
        <f>SUM('6'!$D$40:$G$40)</f>
        <v>0</v>
      </c>
      <c r="T123" s="277"/>
      <c r="U123" s="289">
        <f t="shared" si="0"/>
        <v>0</v>
      </c>
      <c r="V123" s="299">
        <f t="shared" si="1"/>
        <v>0</v>
      </c>
      <c r="W123" s="299">
        <f t="shared" si="2"/>
        <v>43.104779529074378</v>
      </c>
      <c r="X123" s="289">
        <f t="shared" si="3"/>
        <v>0</v>
      </c>
      <c r="Y123" s="299">
        <f t="shared" si="4"/>
        <v>43.104779529074378</v>
      </c>
    </row>
    <row r="124" spans="1:25" x14ac:dyDescent="0.2">
      <c r="B124" s="294" t="s">
        <v>1</v>
      </c>
      <c r="C124" s="295">
        <f t="shared" si="5"/>
        <v>45447</v>
      </c>
      <c r="D124" s="296">
        <f>SUM('6'!$H$10:$K$10)</f>
        <v>0</v>
      </c>
      <c r="E124" s="296">
        <f>SUM('6'!$H$11:$K$11)</f>
        <v>0</v>
      </c>
      <c r="F124" s="296">
        <f>SUM('6'!$H$12:$K$12)</f>
        <v>0</v>
      </c>
      <c r="G124" s="296">
        <f>SUM('6'!$H$13:$K$13)</f>
        <v>0</v>
      </c>
      <c r="H124" s="296">
        <f>SUM('6'!$H$14:$K$14)</f>
        <v>0</v>
      </c>
      <c r="I124" s="296">
        <f>SUM('6'!$H$15:$K$15)</f>
        <v>0</v>
      </c>
      <c r="J124" s="296">
        <f>SUM('6'!$H$16:$K$16)</f>
        <v>0</v>
      </c>
      <c r="K124" s="297">
        <f>SUM('6'!$H$31:$K$31)</f>
        <v>0</v>
      </c>
      <c r="L124" s="297">
        <f>SUM('6'!$H$32:$K$32)</f>
        <v>0</v>
      </c>
      <c r="M124" s="297">
        <f>SUM('6'!$H$33:$K$33)</f>
        <v>0</v>
      </c>
      <c r="N124" s="297">
        <f>SUM('6'!$H$34:$K$34)</f>
        <v>0</v>
      </c>
      <c r="O124" s="297">
        <f>SUM('6'!$H$35:$K$35)</f>
        <v>0</v>
      </c>
      <c r="P124" s="297">
        <f>SUM('6'!$H$36:$K$36)</f>
        <v>0</v>
      </c>
      <c r="Q124" s="298">
        <f>SUM('6'!$H$38:$K$38)</f>
        <v>0</v>
      </c>
      <c r="R124" s="298">
        <f>SUM('6'!$H$39:$K$39)</f>
        <v>0</v>
      </c>
      <c r="S124" s="298">
        <f>SUM('6'!$H$40:$K$40)</f>
        <v>0</v>
      </c>
      <c r="T124" s="277"/>
      <c r="U124" s="289">
        <f t="shared" si="0"/>
        <v>0</v>
      </c>
      <c r="V124" s="299">
        <f t="shared" si="1"/>
        <v>0</v>
      </c>
      <c r="W124" s="299">
        <f t="shared" si="2"/>
        <v>42.108847649099843</v>
      </c>
      <c r="X124" s="289">
        <f t="shared" si="3"/>
        <v>0</v>
      </c>
      <c r="Y124" s="299">
        <f t="shared" si="4"/>
        <v>42.108847649099843</v>
      </c>
    </row>
    <row r="125" spans="1:25" x14ac:dyDescent="0.2">
      <c r="B125" s="294" t="s">
        <v>2</v>
      </c>
      <c r="C125" s="295">
        <f t="shared" si="5"/>
        <v>45448</v>
      </c>
      <c r="D125" s="296">
        <f>SUM('6'!$L$10:$O$10)</f>
        <v>0</v>
      </c>
      <c r="E125" s="296">
        <f>SUM('6'!$L$11:$O$11)</f>
        <v>0</v>
      </c>
      <c r="F125" s="296">
        <f>SUM('6'!$L$12:$O$12)</f>
        <v>0</v>
      </c>
      <c r="G125" s="296">
        <f>SUM('6'!$L$13:$O$13)</f>
        <v>0</v>
      </c>
      <c r="H125" s="296">
        <f>SUM('6'!$L$14:$O$14)</f>
        <v>0</v>
      </c>
      <c r="I125" s="296">
        <f>SUM('6'!$L$15:$O$15)</f>
        <v>0</v>
      </c>
      <c r="J125" s="296">
        <f>SUM('6'!$L$16:$O$16)</f>
        <v>0</v>
      </c>
      <c r="K125" s="297">
        <f>SUM('6'!$L$31:$O$31)</f>
        <v>0</v>
      </c>
      <c r="L125" s="297">
        <f>SUM('6'!$L$32:$O$32)</f>
        <v>0</v>
      </c>
      <c r="M125" s="297">
        <f>SUM('6'!$L$33:$O$33)</f>
        <v>0</v>
      </c>
      <c r="N125" s="297">
        <f>SUM('6'!$L$34:$O$34)</f>
        <v>0</v>
      </c>
      <c r="O125" s="297">
        <f>SUM('6'!$L$35:$O$35)</f>
        <v>0</v>
      </c>
      <c r="P125" s="297">
        <f>SUM('6'!$L$36:$O$36)</f>
        <v>0</v>
      </c>
      <c r="Q125" s="298">
        <f>SUM('6'!$L$38:$O$38)</f>
        <v>0</v>
      </c>
      <c r="R125" s="298">
        <f>SUM('6'!$L$39:$O$39)</f>
        <v>0</v>
      </c>
      <c r="S125" s="298">
        <f>SUM('6'!$L$40:$O$40)</f>
        <v>0</v>
      </c>
      <c r="T125" s="277"/>
      <c r="U125" s="289">
        <f t="shared" si="0"/>
        <v>0</v>
      </c>
      <c r="V125" s="299">
        <f t="shared" si="1"/>
        <v>0</v>
      </c>
      <c r="W125" s="299">
        <f t="shared" si="2"/>
        <v>41.135926681613114</v>
      </c>
      <c r="X125" s="289">
        <f t="shared" si="3"/>
        <v>0</v>
      </c>
      <c r="Y125" s="299">
        <f t="shared" si="4"/>
        <v>41.135926681613114</v>
      </c>
    </row>
    <row r="126" spans="1:25" x14ac:dyDescent="0.2">
      <c r="B126" s="294" t="s">
        <v>55</v>
      </c>
      <c r="C126" s="295">
        <f t="shared" si="5"/>
        <v>45449</v>
      </c>
      <c r="D126" s="296">
        <f>SUM('6'!$P$10:$S$10)</f>
        <v>0</v>
      </c>
      <c r="E126" s="296">
        <f>SUM('6'!$P$11:$S$11)</f>
        <v>0</v>
      </c>
      <c r="F126" s="296">
        <f>SUM('6'!$P$12:$S$12)</f>
        <v>0</v>
      </c>
      <c r="G126" s="296">
        <f>SUM('6'!$P$13:$S$13)</f>
        <v>0</v>
      </c>
      <c r="H126" s="296">
        <f>SUM('6'!$P$14:$S$14)</f>
        <v>0</v>
      </c>
      <c r="I126" s="296">
        <f>SUM('6'!$P$15:$S$15)</f>
        <v>0</v>
      </c>
      <c r="J126" s="296">
        <f>SUM('6'!$P$16:$S$16)</f>
        <v>0</v>
      </c>
      <c r="K126" s="297">
        <f>SUM('6'!$P$31:$S$31)</f>
        <v>0</v>
      </c>
      <c r="L126" s="297">
        <f>SUM('6'!$P$32:$S$32)</f>
        <v>0</v>
      </c>
      <c r="M126" s="297">
        <f>SUM('6'!$P$33:$S$33)</f>
        <v>0</v>
      </c>
      <c r="N126" s="297">
        <f>SUM('6'!$P$34:$S$34)</f>
        <v>0</v>
      </c>
      <c r="O126" s="297">
        <f>SUM('6'!$P$35:$S$35)</f>
        <v>0</v>
      </c>
      <c r="P126" s="297">
        <f>SUM('6'!$P$36:$S$36)</f>
        <v>0</v>
      </c>
      <c r="Q126" s="298">
        <f>SUM('6'!$P$38:$S$38)</f>
        <v>0</v>
      </c>
      <c r="R126" s="298">
        <f>SUM('6'!$P$39:$S$39)</f>
        <v>0</v>
      </c>
      <c r="S126" s="298">
        <f>SUM('6'!$P$40:$S$40)</f>
        <v>0</v>
      </c>
      <c r="T126" s="277"/>
      <c r="U126" s="289">
        <f t="shared" si="0"/>
        <v>0</v>
      </c>
      <c r="V126" s="299">
        <f t="shared" si="1"/>
        <v>0</v>
      </c>
      <c r="W126" s="299">
        <f t="shared" si="2"/>
        <v>40.185484961643752</v>
      </c>
      <c r="X126" s="289">
        <f t="shared" si="3"/>
        <v>0</v>
      </c>
      <c r="Y126" s="299">
        <f t="shared" si="4"/>
        <v>40.185484961643752</v>
      </c>
    </row>
    <row r="127" spans="1:25" x14ac:dyDescent="0.2">
      <c r="B127" s="294" t="s">
        <v>3</v>
      </c>
      <c r="C127" s="295">
        <f t="shared" si="5"/>
        <v>45450</v>
      </c>
      <c r="D127" s="296">
        <f>SUM('6'!$T$10:$W$10)</f>
        <v>0</v>
      </c>
      <c r="E127" s="296">
        <f>SUM('6'!$T$11:$W$11)</f>
        <v>0</v>
      </c>
      <c r="F127" s="296">
        <f>SUM('6'!$T$12:$W$12)</f>
        <v>0</v>
      </c>
      <c r="G127" s="296">
        <f>SUM('6'!$T$13:$W$13)</f>
        <v>0</v>
      </c>
      <c r="H127" s="296">
        <f>SUM('6'!$T$14:$W$14)</f>
        <v>0</v>
      </c>
      <c r="I127" s="296">
        <f>SUM('6'!$T$15:$W$15)</f>
        <v>0</v>
      </c>
      <c r="J127" s="296">
        <f>SUM('6'!$T$16:$W$16)</f>
        <v>0</v>
      </c>
      <c r="K127" s="297">
        <f>SUM('6'!$T$31:$W$31)</f>
        <v>0</v>
      </c>
      <c r="L127" s="297">
        <f>SUM('6'!$T$32:$W$32)</f>
        <v>0</v>
      </c>
      <c r="M127" s="297">
        <f>SUM('6'!$T$33:$W$33)</f>
        <v>0</v>
      </c>
      <c r="N127" s="297">
        <f>SUM('6'!$T$34:$W$34)</f>
        <v>0</v>
      </c>
      <c r="O127" s="297">
        <f>SUM('6'!$T$35:$W$35)</f>
        <v>0</v>
      </c>
      <c r="P127" s="297">
        <f>SUM('6'!$T$36:$W$36)</f>
        <v>0</v>
      </c>
      <c r="Q127" s="298">
        <f>SUM('6'!$T$38:$W$38)</f>
        <v>0</v>
      </c>
      <c r="R127" s="298">
        <f>SUM('6'!$T$39:$W$39)</f>
        <v>0</v>
      </c>
      <c r="S127" s="298">
        <f>SUM('6'!$T$40:$W$40)</f>
        <v>0</v>
      </c>
      <c r="T127" s="277"/>
      <c r="U127" s="289">
        <f t="shared" si="0"/>
        <v>0</v>
      </c>
      <c r="V127" s="299">
        <f t="shared" si="1"/>
        <v>0</v>
      </c>
      <c r="W127" s="299">
        <f t="shared" si="2"/>
        <v>39.257003108290505</v>
      </c>
      <c r="X127" s="289">
        <f t="shared" si="3"/>
        <v>0</v>
      </c>
      <c r="Y127" s="299">
        <f t="shared" si="4"/>
        <v>39.257003108290505</v>
      </c>
    </row>
    <row r="128" spans="1:25" x14ac:dyDescent="0.2">
      <c r="B128" s="294" t="s">
        <v>4</v>
      </c>
      <c r="C128" s="295">
        <f t="shared" si="5"/>
        <v>45451</v>
      </c>
      <c r="D128" s="296">
        <f>SUM('6'!$X$10:$AA$10)</f>
        <v>0</v>
      </c>
      <c r="E128" s="296">
        <f>SUM('6'!$X$11:$AA$11)</f>
        <v>0</v>
      </c>
      <c r="F128" s="296">
        <f>SUM('6'!$X$12:$AA$12)</f>
        <v>0</v>
      </c>
      <c r="G128" s="296">
        <f>SUM('6'!$X$13:$AA$13)</f>
        <v>0</v>
      </c>
      <c r="H128" s="296">
        <f>SUM('6'!$X$14:$AA$14)</f>
        <v>0</v>
      </c>
      <c r="I128" s="296">
        <f>SUM('6'!$X$15:$AA$15)</f>
        <v>0</v>
      </c>
      <c r="J128" s="296">
        <f>SUM('6'!$X$16:$AA$16)</f>
        <v>0</v>
      </c>
      <c r="K128" s="297">
        <f>SUM('6'!$X$31:$AA$31)</f>
        <v>0</v>
      </c>
      <c r="L128" s="297">
        <f>SUM('6'!$X$32:$AA$32)</f>
        <v>0</v>
      </c>
      <c r="M128" s="297">
        <f>SUM('6'!$X$33:$AA$33)</f>
        <v>0</v>
      </c>
      <c r="N128" s="297">
        <f>SUM('6'!$X$34:$AA$34)</f>
        <v>0</v>
      </c>
      <c r="O128" s="297">
        <f>SUM('6'!$X$35:$AA$35)</f>
        <v>0</v>
      </c>
      <c r="P128" s="297">
        <f>SUM('6'!$X$36:$AA$36)</f>
        <v>0</v>
      </c>
      <c r="Q128" s="298">
        <f>SUM('6'!$X$38:$AA$38)</f>
        <v>0</v>
      </c>
      <c r="R128" s="298">
        <f>SUM('6'!$X$39:$AA$39)</f>
        <v>0</v>
      </c>
      <c r="S128" s="298">
        <f>SUM('6'!$X$40:$AA$40)</f>
        <v>0</v>
      </c>
      <c r="T128" s="277"/>
      <c r="U128" s="289">
        <f t="shared" si="0"/>
        <v>0</v>
      </c>
      <c r="V128" s="299">
        <f t="shared" si="1"/>
        <v>0</v>
      </c>
      <c r="W128" s="299">
        <f t="shared" si="2"/>
        <v>38.349973740899017</v>
      </c>
      <c r="X128" s="289">
        <f t="shared" si="3"/>
        <v>0</v>
      </c>
      <c r="Y128" s="299">
        <f t="shared" si="4"/>
        <v>38.349973740899017</v>
      </c>
    </row>
    <row r="129" spans="1:25" x14ac:dyDescent="0.2">
      <c r="B129" s="294" t="s">
        <v>5</v>
      </c>
      <c r="C129" s="295">
        <f t="shared" si="5"/>
        <v>45452</v>
      </c>
      <c r="D129" s="296">
        <f>SUM('6'!$AB$10:$AE$10)</f>
        <v>0</v>
      </c>
      <c r="E129" s="296">
        <f>SUM('6'!$AB$11:$AE$11)</f>
        <v>0</v>
      </c>
      <c r="F129" s="296">
        <f>SUM('6'!$AB$12:$AE$12)</f>
        <v>0</v>
      </c>
      <c r="G129" s="296">
        <f>SUM('6'!$AB$13:$AE$13)</f>
        <v>0</v>
      </c>
      <c r="H129" s="296">
        <f>SUM('6'!$AB$14:$AE$14)</f>
        <v>0</v>
      </c>
      <c r="I129" s="296">
        <f>SUM('6'!$AB$15:$AE$15)</f>
        <v>0</v>
      </c>
      <c r="J129" s="296">
        <f>SUM('6'!$AB$16:$AE$16)</f>
        <v>0</v>
      </c>
      <c r="K129" s="297">
        <f>SUM('6'!$AB$31:$AE$31)</f>
        <v>0</v>
      </c>
      <c r="L129" s="297">
        <f>SUM('6'!$AB$32:$AE$32)</f>
        <v>0</v>
      </c>
      <c r="M129" s="297">
        <f>SUM('6'!$AB$33:$AE$33)</f>
        <v>0</v>
      </c>
      <c r="N129" s="297">
        <f>SUM('6'!$AB$34:$AE$34)</f>
        <v>0</v>
      </c>
      <c r="O129" s="297">
        <f>SUM('6'!$AB$35:$AE$35)</f>
        <v>0</v>
      </c>
      <c r="P129" s="297">
        <f>SUM('6'!$AB$36:$AE$36)</f>
        <v>0</v>
      </c>
      <c r="Q129" s="298">
        <f>SUM('6'!$AB$38:$AE$38)</f>
        <v>0</v>
      </c>
      <c r="R129" s="298">
        <f>SUM('6'!$AB$39:$AE$39)</f>
        <v>0</v>
      </c>
      <c r="S129" s="298">
        <f>SUM('6'!$AB$40:$AE$40)</f>
        <v>0</v>
      </c>
      <c r="T129" s="277"/>
      <c r="U129" s="289">
        <f t="shared" si="0"/>
        <v>0</v>
      </c>
      <c r="V129" s="299">
        <f t="shared" si="1"/>
        <v>0</v>
      </c>
      <c r="W129" s="299">
        <f t="shared" si="2"/>
        <v>37.463901201797277</v>
      </c>
      <c r="X129" s="289">
        <f t="shared" si="3"/>
        <v>0</v>
      </c>
      <c r="Y129" s="299">
        <f t="shared" si="4"/>
        <v>37.463901201797277</v>
      </c>
    </row>
    <row r="130" spans="1:25" x14ac:dyDescent="0.2">
      <c r="A130" s="272">
        <v>7</v>
      </c>
      <c r="B130" s="294" t="s">
        <v>0</v>
      </c>
      <c r="C130" s="295">
        <f t="shared" si="5"/>
        <v>45453</v>
      </c>
      <c r="D130" s="296">
        <f>SUM('7'!$D$10:$G$10)</f>
        <v>0</v>
      </c>
      <c r="E130" s="296">
        <f>SUM('7'!$D$11:$G$11)</f>
        <v>0</v>
      </c>
      <c r="F130" s="296">
        <f>SUM('7'!$D$12:$G$12)</f>
        <v>0</v>
      </c>
      <c r="G130" s="296">
        <f>SUM('7'!$D$13:$G$13)</f>
        <v>0</v>
      </c>
      <c r="H130" s="296">
        <f>SUM('7'!$D$14:$G$14)</f>
        <v>0</v>
      </c>
      <c r="I130" s="296">
        <f>SUM('7'!$D$15:$G$15)</f>
        <v>0</v>
      </c>
      <c r="J130" s="296">
        <f>SUM('7'!$D$16:$G$16)</f>
        <v>0</v>
      </c>
      <c r="K130" s="297">
        <f>SUM('7'!$D$31:$G$31)</f>
        <v>0</v>
      </c>
      <c r="L130" s="297">
        <f>SUM('7'!$D$32:$G$32)</f>
        <v>0</v>
      </c>
      <c r="M130" s="297">
        <f>SUM('7'!$D$33:$G$33)</f>
        <v>0</v>
      </c>
      <c r="N130" s="297">
        <f>SUM('7'!$D$34:$G$34)</f>
        <v>0</v>
      </c>
      <c r="O130" s="297">
        <f>SUM('7'!$D$35:$G$35)</f>
        <v>0</v>
      </c>
      <c r="P130" s="297">
        <f>SUM('7'!$D$36:$G$36)</f>
        <v>0</v>
      </c>
      <c r="Q130" s="298">
        <f>SUM('7'!$D$38:$G$38)</f>
        <v>0</v>
      </c>
      <c r="R130" s="298">
        <f>SUM('7'!$D$39:$G$39)</f>
        <v>0</v>
      </c>
      <c r="S130" s="298">
        <f>SUM('7'!$D$40:$G$40)</f>
        <v>0</v>
      </c>
      <c r="T130" s="277"/>
      <c r="U130" s="289">
        <f t="shared" si="0"/>
        <v>0</v>
      </c>
      <c r="V130" s="299">
        <f t="shared" si="1"/>
        <v>0</v>
      </c>
      <c r="W130" s="299">
        <f t="shared" si="2"/>
        <v>36.598301285437202</v>
      </c>
      <c r="X130" s="289">
        <f t="shared" si="3"/>
        <v>0</v>
      </c>
      <c r="Y130" s="299">
        <f t="shared" si="4"/>
        <v>36.598301285437202</v>
      </c>
    </row>
    <row r="131" spans="1:25" x14ac:dyDescent="0.2">
      <c r="B131" s="294" t="s">
        <v>1</v>
      </c>
      <c r="C131" s="295">
        <f t="shared" si="5"/>
        <v>45454</v>
      </c>
      <c r="D131" s="296">
        <f>SUM('7'!$H$10:$K$10)</f>
        <v>0</v>
      </c>
      <c r="E131" s="296">
        <f>SUM('7'!$H$11:$K$11)</f>
        <v>0</v>
      </c>
      <c r="F131" s="296">
        <f>SUM('7'!$H$12:$K$12)</f>
        <v>0</v>
      </c>
      <c r="G131" s="296">
        <f>SUM('7'!$H$13:$K$13)</f>
        <v>0</v>
      </c>
      <c r="H131" s="296">
        <f>SUM('7'!$H$14:$K$14)</f>
        <v>0</v>
      </c>
      <c r="I131" s="296">
        <f>SUM('7'!$H$15:$K$15)</f>
        <v>0</v>
      </c>
      <c r="J131" s="296">
        <f>SUM('7'!$H$16:$K$16)</f>
        <v>0</v>
      </c>
      <c r="K131" s="297">
        <f>SUM('7'!$H$31:$K$31)</f>
        <v>0</v>
      </c>
      <c r="L131" s="297">
        <f>SUM('7'!$H$32:$K$32)</f>
        <v>0</v>
      </c>
      <c r="M131" s="297">
        <f>SUM('7'!$H$33:$K$33)</f>
        <v>0</v>
      </c>
      <c r="N131" s="297">
        <f>SUM('7'!$H$34:$K$34)</f>
        <v>0</v>
      </c>
      <c r="O131" s="297">
        <f>SUM('7'!$H$35:$K$35)</f>
        <v>0</v>
      </c>
      <c r="P131" s="297">
        <f>SUM('7'!$H$36:$K$36)</f>
        <v>0</v>
      </c>
      <c r="Q131" s="298">
        <f>SUM('7'!$H$38:$K$38)</f>
        <v>0</v>
      </c>
      <c r="R131" s="298">
        <f>SUM('7'!$H$39:$K$39)</f>
        <v>0</v>
      </c>
      <c r="S131" s="298">
        <f>SUM('7'!$H$40:$K$40)</f>
        <v>0</v>
      </c>
      <c r="T131" s="277"/>
      <c r="U131" s="289">
        <f t="shared" si="0"/>
        <v>0</v>
      </c>
      <c r="V131" s="299">
        <f t="shared" si="1"/>
        <v>0</v>
      </c>
      <c r="W131" s="299">
        <f t="shared" si="2"/>
        <v>35.75270097379439</v>
      </c>
      <c r="X131" s="289">
        <f t="shared" si="3"/>
        <v>0</v>
      </c>
      <c r="Y131" s="299">
        <f t="shared" si="4"/>
        <v>35.75270097379439</v>
      </c>
    </row>
    <row r="132" spans="1:25" x14ac:dyDescent="0.2">
      <c r="B132" s="294" t="s">
        <v>2</v>
      </c>
      <c r="C132" s="295">
        <f t="shared" si="5"/>
        <v>45455</v>
      </c>
      <c r="D132" s="296">
        <f>SUM('7'!$L$10:$O$10)</f>
        <v>0</v>
      </c>
      <c r="E132" s="296">
        <f>SUM('7'!$L$11:$O$11)</f>
        <v>0</v>
      </c>
      <c r="F132" s="296">
        <f>SUM('7'!$L$12:$O$12)</f>
        <v>0</v>
      </c>
      <c r="G132" s="296">
        <f>SUM('7'!$L$13:$O$13)</f>
        <v>0</v>
      </c>
      <c r="H132" s="296">
        <f>SUM('7'!$L$14:$O$14)</f>
        <v>0</v>
      </c>
      <c r="I132" s="296">
        <f>SUM('7'!$L$15:$O$15)</f>
        <v>0</v>
      </c>
      <c r="J132" s="296">
        <f>SUM('7'!$L$16:$O$16)</f>
        <v>0</v>
      </c>
      <c r="K132" s="297">
        <f>SUM('7'!$L$31:$O$31)</f>
        <v>0</v>
      </c>
      <c r="L132" s="297">
        <f>SUM('7'!$L$32:$O$32)</f>
        <v>0</v>
      </c>
      <c r="M132" s="297">
        <f>SUM('7'!$L$33:$O$33)</f>
        <v>0</v>
      </c>
      <c r="N132" s="297">
        <f>SUM('7'!$L$34:$O$34)</f>
        <v>0</v>
      </c>
      <c r="O132" s="297">
        <f>SUM('7'!$L$35:$O$35)</f>
        <v>0</v>
      </c>
      <c r="P132" s="297">
        <f>SUM('7'!$L$36:$O$36)</f>
        <v>0</v>
      </c>
      <c r="Q132" s="298">
        <f>SUM('7'!$L$38:$O$38)</f>
        <v>0</v>
      </c>
      <c r="R132" s="298">
        <f>SUM('7'!$L$39:$O$39)</f>
        <v>0</v>
      </c>
      <c r="S132" s="298">
        <f>SUM('7'!$L$40:$O$40)</f>
        <v>0</v>
      </c>
      <c r="T132" s="277"/>
      <c r="U132" s="289">
        <f t="shared" si="0"/>
        <v>0</v>
      </c>
      <c r="V132" s="299">
        <f t="shared" si="1"/>
        <v>0</v>
      </c>
      <c r="W132" s="299">
        <f t="shared" si="2"/>
        <v>34.926638177881443</v>
      </c>
      <c r="X132" s="289">
        <f t="shared" si="3"/>
        <v>0</v>
      </c>
      <c r="Y132" s="299">
        <f t="shared" si="4"/>
        <v>34.926638177881443</v>
      </c>
    </row>
    <row r="133" spans="1:25" x14ac:dyDescent="0.2">
      <c r="B133" s="294" t="s">
        <v>55</v>
      </c>
      <c r="C133" s="295">
        <f t="shared" si="5"/>
        <v>45456</v>
      </c>
      <c r="D133" s="296">
        <f>SUM('7'!$P$10:$S$10)</f>
        <v>0</v>
      </c>
      <c r="E133" s="296">
        <f>SUM('7'!$P$11:$S$11)</f>
        <v>0</v>
      </c>
      <c r="F133" s="296">
        <f>SUM('7'!$P$12:$S$12)</f>
        <v>0</v>
      </c>
      <c r="G133" s="296">
        <f>SUM('7'!$P$13:$S$13)</f>
        <v>0</v>
      </c>
      <c r="H133" s="296">
        <f>SUM('7'!$P$14:$S$14)</f>
        <v>0</v>
      </c>
      <c r="I133" s="296">
        <f>SUM('7'!$P$15:$S$15)</f>
        <v>0</v>
      </c>
      <c r="J133" s="296">
        <f>SUM('7'!$P$16:$S$16)</f>
        <v>0</v>
      </c>
      <c r="K133" s="297">
        <f>SUM('7'!$P$31:$S$31)</f>
        <v>0</v>
      </c>
      <c r="L133" s="297">
        <f>SUM('7'!$P$32:$S$32)</f>
        <v>0</v>
      </c>
      <c r="M133" s="297">
        <f>SUM('7'!$P$33:$S$33)</f>
        <v>0</v>
      </c>
      <c r="N133" s="297">
        <f>SUM('7'!$P$34:$S$34)</f>
        <v>0</v>
      </c>
      <c r="O133" s="297">
        <f>SUM('7'!$P$35:$S$35)</f>
        <v>0</v>
      </c>
      <c r="P133" s="297">
        <f>SUM('7'!$P$36:$S$36)</f>
        <v>0</v>
      </c>
      <c r="Q133" s="298">
        <f>SUM('7'!$P$38:$S$38)</f>
        <v>0</v>
      </c>
      <c r="R133" s="298">
        <f>SUM('7'!$P$39:$S$39)</f>
        <v>0</v>
      </c>
      <c r="S133" s="298">
        <f>SUM('7'!$P$40:$S$40)</f>
        <v>0</v>
      </c>
      <c r="T133" s="277"/>
      <c r="U133" s="289">
        <f t="shared" si="0"/>
        <v>0</v>
      </c>
      <c r="V133" s="299">
        <f t="shared" si="1"/>
        <v>0</v>
      </c>
      <c r="W133" s="299">
        <f t="shared" si="2"/>
        <v>34.119661485233578</v>
      </c>
      <c r="X133" s="289">
        <f t="shared" si="3"/>
        <v>0</v>
      </c>
      <c r="Y133" s="299">
        <f t="shared" si="4"/>
        <v>34.119661485233578</v>
      </c>
    </row>
    <row r="134" spans="1:25" x14ac:dyDescent="0.2">
      <c r="B134" s="294" t="s">
        <v>3</v>
      </c>
      <c r="C134" s="295">
        <f t="shared" si="5"/>
        <v>45457</v>
      </c>
      <c r="D134" s="296">
        <f>SUM('7'!$T$10:$W$10)</f>
        <v>0</v>
      </c>
      <c r="E134" s="296">
        <f>SUM('7'!$T$11:$W$11)</f>
        <v>0</v>
      </c>
      <c r="F134" s="296">
        <f>SUM('7'!$T$12:$W$12)</f>
        <v>0</v>
      </c>
      <c r="G134" s="296">
        <f>SUM('7'!$T$13:$W$13)</f>
        <v>0</v>
      </c>
      <c r="H134" s="296">
        <f>SUM('7'!$T$14:$W$14)</f>
        <v>0</v>
      </c>
      <c r="I134" s="296">
        <f>SUM('7'!$T$15:$W$15)</f>
        <v>0</v>
      </c>
      <c r="J134" s="296">
        <f>SUM('7'!$T$16:$W$16)</f>
        <v>0</v>
      </c>
      <c r="K134" s="297">
        <f>SUM('7'!$T$31:$W$31)</f>
        <v>0</v>
      </c>
      <c r="L134" s="297">
        <f>SUM('7'!$T$32:$W$32)</f>
        <v>0</v>
      </c>
      <c r="M134" s="297">
        <f>SUM('7'!$T$33:$W$33)</f>
        <v>0</v>
      </c>
      <c r="N134" s="297">
        <f>SUM('7'!$T$34:$W$34)</f>
        <v>0</v>
      </c>
      <c r="O134" s="297">
        <f>SUM('7'!$T$35:$W$35)</f>
        <v>0</v>
      </c>
      <c r="P134" s="297">
        <f>SUM('7'!$T$36:$W$36)</f>
        <v>0</v>
      </c>
      <c r="Q134" s="298">
        <f>SUM('7'!$T$38:$W$38)</f>
        <v>0</v>
      </c>
      <c r="R134" s="298">
        <f>SUM('7'!$T$39:$W$39)</f>
        <v>0</v>
      </c>
      <c r="S134" s="298">
        <f>SUM('7'!$T$40:$W$40)</f>
        <v>0</v>
      </c>
      <c r="T134" s="277"/>
      <c r="U134" s="289">
        <f t="shared" si="0"/>
        <v>0</v>
      </c>
      <c r="V134" s="299">
        <f t="shared" si="1"/>
        <v>0</v>
      </c>
      <c r="W134" s="299">
        <f t="shared" si="2"/>
        <v>33.331329913228593</v>
      </c>
      <c r="X134" s="289">
        <f t="shared" si="3"/>
        <v>0</v>
      </c>
      <c r="Y134" s="299">
        <f t="shared" si="4"/>
        <v>33.331329913228593</v>
      </c>
    </row>
    <row r="135" spans="1:25" x14ac:dyDescent="0.2">
      <c r="B135" s="294" t="s">
        <v>4</v>
      </c>
      <c r="C135" s="295">
        <f t="shared" si="5"/>
        <v>45458</v>
      </c>
      <c r="D135" s="296">
        <f>SUM('7'!$X$10:$AA$10)</f>
        <v>0</v>
      </c>
      <c r="E135" s="296">
        <f>SUM('7'!$X$11:$AA$11)</f>
        <v>0</v>
      </c>
      <c r="F135" s="296">
        <f>SUM('7'!$X$12:$AA$12)</f>
        <v>0</v>
      </c>
      <c r="G135" s="296">
        <f>SUM('7'!$X$13:$AA$13)</f>
        <v>0</v>
      </c>
      <c r="H135" s="296">
        <f>SUM('7'!$X$14:$AA$14)</f>
        <v>0</v>
      </c>
      <c r="I135" s="296">
        <f>SUM('7'!$X$15:$AA$15)</f>
        <v>0</v>
      </c>
      <c r="J135" s="296">
        <f>SUM('7'!$X$16:$AA$16)</f>
        <v>0</v>
      </c>
      <c r="K135" s="297">
        <f>SUM('7'!$X$31:$AA$31)</f>
        <v>0</v>
      </c>
      <c r="L135" s="297">
        <f>SUM('7'!$X$32:$AA$32)</f>
        <v>0</v>
      </c>
      <c r="M135" s="297">
        <f>SUM('7'!$X$33:$AA$33)</f>
        <v>0</v>
      </c>
      <c r="N135" s="297">
        <f>SUM('7'!$X$34:$AA$34)</f>
        <v>0</v>
      </c>
      <c r="O135" s="297">
        <f>SUM('7'!$X$35:$AA$35)</f>
        <v>0</v>
      </c>
      <c r="P135" s="297">
        <f>SUM('7'!$X$36:$AA$36)</f>
        <v>0</v>
      </c>
      <c r="Q135" s="298">
        <f>SUM('7'!$X$38:$AA$38)</f>
        <v>0</v>
      </c>
      <c r="R135" s="298">
        <f>SUM('7'!$X$39:$AA$39)</f>
        <v>0</v>
      </c>
      <c r="S135" s="298">
        <f>SUM('7'!$X$40:$AA$40)</f>
        <v>0</v>
      </c>
      <c r="T135" s="277"/>
      <c r="U135" s="289">
        <f t="shared" si="0"/>
        <v>0</v>
      </c>
      <c r="V135" s="299">
        <f t="shared" si="1"/>
        <v>0</v>
      </c>
      <c r="W135" s="299">
        <f t="shared" si="2"/>
        <v>32.561212668106336</v>
      </c>
      <c r="X135" s="289">
        <f t="shared" si="3"/>
        <v>0</v>
      </c>
      <c r="Y135" s="299">
        <f t="shared" si="4"/>
        <v>32.561212668106336</v>
      </c>
    </row>
    <row r="136" spans="1:25" x14ac:dyDescent="0.2">
      <c r="B136" s="294" t="s">
        <v>5</v>
      </c>
      <c r="C136" s="295">
        <f t="shared" si="5"/>
        <v>45459</v>
      </c>
      <c r="D136" s="296">
        <f>SUM('7'!$AB$10:$AE$10)</f>
        <v>0</v>
      </c>
      <c r="E136" s="296">
        <f>SUM('7'!$AB$11:$AE$11)</f>
        <v>0</v>
      </c>
      <c r="F136" s="296">
        <f>SUM('7'!$AB$12:$AE$12)</f>
        <v>0</v>
      </c>
      <c r="G136" s="296">
        <f>SUM('7'!$AB$13:$AE$13)</f>
        <v>0</v>
      </c>
      <c r="H136" s="296">
        <f>SUM('7'!$AB$14:$AE$14)</f>
        <v>0</v>
      </c>
      <c r="I136" s="296">
        <f>SUM('7'!$AB$15:$AE$15)</f>
        <v>0</v>
      </c>
      <c r="J136" s="296">
        <f>SUM('7'!$AB$16:$AE$16)</f>
        <v>0</v>
      </c>
      <c r="K136" s="297">
        <f>SUM('7'!$AB$31:$AE$31)</f>
        <v>0</v>
      </c>
      <c r="L136" s="297">
        <f>SUM('7'!$AB$32:$AE$32)</f>
        <v>0</v>
      </c>
      <c r="M136" s="297">
        <f>SUM('7'!$AB$33:$AE$33)</f>
        <v>0</v>
      </c>
      <c r="N136" s="297">
        <f>SUM('7'!$AB$34:$AE$34)</f>
        <v>0</v>
      </c>
      <c r="O136" s="297">
        <f>SUM('7'!$AB$35:$AE$35)</f>
        <v>0</v>
      </c>
      <c r="P136" s="297">
        <f>SUM('7'!$AB$36:$AE$36)</f>
        <v>0</v>
      </c>
      <c r="Q136" s="298">
        <f>SUM('7'!$AB$38:$AE$38)</f>
        <v>0</v>
      </c>
      <c r="R136" s="298">
        <f>SUM('7'!$AB$39:$AE$39)</f>
        <v>0</v>
      </c>
      <c r="S136" s="298">
        <f>SUM('7'!$AB$40:$AE$40)</f>
        <v>0</v>
      </c>
      <c r="T136" s="277"/>
      <c r="U136" s="289">
        <f t="shared" si="0"/>
        <v>0</v>
      </c>
      <c r="V136" s="299">
        <f t="shared" si="1"/>
        <v>0</v>
      </c>
      <c r="W136" s="299">
        <f t="shared" si="2"/>
        <v>31.808888909555979</v>
      </c>
      <c r="X136" s="289">
        <f t="shared" si="3"/>
        <v>0</v>
      </c>
      <c r="Y136" s="299">
        <f t="shared" si="4"/>
        <v>31.808888909555979</v>
      </c>
    </row>
    <row r="137" spans="1:25" x14ac:dyDescent="0.2">
      <c r="A137" s="272">
        <v>8</v>
      </c>
      <c r="B137" s="294" t="s">
        <v>0</v>
      </c>
      <c r="C137" s="295">
        <f t="shared" si="5"/>
        <v>45460</v>
      </c>
      <c r="D137" s="296">
        <f>SUM('8'!$D$10:$G$10)</f>
        <v>0</v>
      </c>
      <c r="E137" s="296">
        <f>SUM('8'!$D$11:$G$11)</f>
        <v>0</v>
      </c>
      <c r="F137" s="296">
        <f>SUM('8'!$D$12:$G$12)</f>
        <v>0</v>
      </c>
      <c r="G137" s="296">
        <f>SUM('8'!$D$13:$G$13)</f>
        <v>0</v>
      </c>
      <c r="H137" s="296">
        <f>SUM('8'!$D$14:$G$14)</f>
        <v>0</v>
      </c>
      <c r="I137" s="296">
        <f>SUM('8'!$D$15:$G$15)</f>
        <v>0</v>
      </c>
      <c r="J137" s="296">
        <f>SUM('8'!$D$16:$G$16)</f>
        <v>0</v>
      </c>
      <c r="K137" s="297">
        <f>SUM('8'!$D$31:$G$31)</f>
        <v>0</v>
      </c>
      <c r="L137" s="297">
        <f>SUM('8'!$D$32:$G$32)</f>
        <v>0</v>
      </c>
      <c r="M137" s="297">
        <f>SUM('8'!$D$33:$G$33)</f>
        <v>0</v>
      </c>
      <c r="N137" s="297">
        <f>SUM('8'!$D$34:$G$34)</f>
        <v>0</v>
      </c>
      <c r="O137" s="297">
        <f>SUM('8'!$D$35:$G$35)</f>
        <v>0</v>
      </c>
      <c r="P137" s="297">
        <f>SUM('8'!$D$36:$G$36)</f>
        <v>0</v>
      </c>
      <c r="Q137" s="298">
        <f>SUM('8'!$D$38:$G$38)</f>
        <v>0</v>
      </c>
      <c r="R137" s="298">
        <f>SUM('8'!$D$39:$G$39)</f>
        <v>0</v>
      </c>
      <c r="S137" s="298">
        <f>SUM('8'!$D$40:$G$40)</f>
        <v>0</v>
      </c>
      <c r="T137" s="277"/>
      <c r="U137" s="289">
        <f t="shared" si="0"/>
        <v>0</v>
      </c>
      <c r="V137" s="299">
        <f t="shared" si="1"/>
        <v>0</v>
      </c>
      <c r="W137" s="299">
        <f t="shared" si="2"/>
        <v>31.073947520742536</v>
      </c>
      <c r="X137" s="289">
        <f t="shared" si="3"/>
        <v>0</v>
      </c>
      <c r="Y137" s="299">
        <f t="shared" si="4"/>
        <v>31.073947520742536</v>
      </c>
    </row>
    <row r="138" spans="1:25" x14ac:dyDescent="0.2">
      <c r="B138" s="294" t="s">
        <v>1</v>
      </c>
      <c r="C138" s="295">
        <f t="shared" si="5"/>
        <v>45461</v>
      </c>
      <c r="D138" s="296">
        <f>SUM('8'!$H$10:$K$10)</f>
        <v>0</v>
      </c>
      <c r="E138" s="296">
        <f>SUM('8'!$H$11:$K$11)</f>
        <v>0</v>
      </c>
      <c r="F138" s="296">
        <f>SUM('8'!$H$12:$K$12)</f>
        <v>0</v>
      </c>
      <c r="G138" s="296">
        <f>SUM('8'!$H$13:$K$13)</f>
        <v>0</v>
      </c>
      <c r="H138" s="296">
        <f>SUM('8'!$H$14:$K$14)</f>
        <v>0</v>
      </c>
      <c r="I138" s="296">
        <f>SUM('8'!$H$15:$K$15)</f>
        <v>0</v>
      </c>
      <c r="J138" s="296">
        <f>SUM('8'!$H$16:$K$16)</f>
        <v>0</v>
      </c>
      <c r="K138" s="297">
        <f>SUM('8'!$H$31:$K$31)</f>
        <v>0</v>
      </c>
      <c r="L138" s="297">
        <f>SUM('8'!$H$32:$K$32)</f>
        <v>0</v>
      </c>
      <c r="M138" s="297">
        <f>SUM('8'!$H$33:$K$33)</f>
        <v>0</v>
      </c>
      <c r="N138" s="297">
        <f>SUM('8'!$H$34:$K$34)</f>
        <v>0</v>
      </c>
      <c r="O138" s="297">
        <f>SUM('8'!$H$35:$K$35)</f>
        <v>0</v>
      </c>
      <c r="P138" s="297">
        <f>SUM('8'!$H$36:$K$36)</f>
        <v>0</v>
      </c>
      <c r="Q138" s="298">
        <f>SUM('8'!$H$38:$K$38)</f>
        <v>0</v>
      </c>
      <c r="R138" s="298">
        <f>SUM('8'!$H$39:$K$39)</f>
        <v>0</v>
      </c>
      <c r="S138" s="298">
        <f>SUM('8'!$H$40:$K$40)</f>
        <v>0</v>
      </c>
      <c r="T138" s="277"/>
      <c r="U138" s="289">
        <f t="shared" si="0"/>
        <v>0</v>
      </c>
      <c r="V138" s="299">
        <f t="shared" si="1"/>
        <v>0</v>
      </c>
      <c r="W138" s="299">
        <f t="shared" si="2"/>
        <v>30.355986883646853</v>
      </c>
      <c r="X138" s="289">
        <f t="shared" si="3"/>
        <v>0</v>
      </c>
      <c r="Y138" s="299">
        <f t="shared" si="4"/>
        <v>30.355986883646853</v>
      </c>
    </row>
    <row r="139" spans="1:25" x14ac:dyDescent="0.2">
      <c r="B139" s="294" t="s">
        <v>2</v>
      </c>
      <c r="C139" s="295">
        <f t="shared" si="5"/>
        <v>45462</v>
      </c>
      <c r="D139" s="296">
        <f>SUM('8'!$L$10:$O$10)</f>
        <v>0</v>
      </c>
      <c r="E139" s="296">
        <f>SUM('8'!$L$11:$O$11)</f>
        <v>0</v>
      </c>
      <c r="F139" s="296">
        <f>SUM('8'!$L$12:$O$12)</f>
        <v>0</v>
      </c>
      <c r="G139" s="296">
        <f>SUM('8'!$L$13:$O$13)</f>
        <v>0</v>
      </c>
      <c r="H139" s="296">
        <f>SUM('8'!$L$14:$O$14)</f>
        <v>0</v>
      </c>
      <c r="I139" s="296">
        <f>SUM('8'!$L$15:$O$15)</f>
        <v>0</v>
      </c>
      <c r="J139" s="296">
        <f>SUM('8'!$L$16:$O$16)</f>
        <v>0</v>
      </c>
      <c r="K139" s="297">
        <f>SUM('8'!$L$31:$O$31)</f>
        <v>0</v>
      </c>
      <c r="L139" s="297">
        <f>SUM('8'!$L$32:$O$32)</f>
        <v>0</v>
      </c>
      <c r="M139" s="297">
        <f>SUM('8'!$L$33:$O$33)</f>
        <v>0</v>
      </c>
      <c r="N139" s="297">
        <f>SUM('8'!$L$34:$O$34)</f>
        <v>0</v>
      </c>
      <c r="O139" s="297">
        <f>SUM('8'!$L$35:$O$35)</f>
        <v>0</v>
      </c>
      <c r="P139" s="297">
        <f>SUM('8'!$L$36:$O$36)</f>
        <v>0</v>
      </c>
      <c r="Q139" s="298">
        <f>SUM('8'!$L$38:$O$38)</f>
        <v>0</v>
      </c>
      <c r="R139" s="298">
        <f>SUM('8'!$L$39:$O$39)</f>
        <v>0</v>
      </c>
      <c r="S139" s="298">
        <f>SUM('8'!$L$40:$O$40)</f>
        <v>0</v>
      </c>
      <c r="T139" s="277"/>
      <c r="U139" s="289">
        <f t="shared" si="0"/>
        <v>0</v>
      </c>
      <c r="V139" s="299">
        <f t="shared" si="1"/>
        <v>0</v>
      </c>
      <c r="W139" s="299">
        <f t="shared" si="2"/>
        <v>29.654614659596369</v>
      </c>
      <c r="X139" s="289">
        <f t="shared" si="3"/>
        <v>0</v>
      </c>
      <c r="Y139" s="299">
        <f t="shared" si="4"/>
        <v>29.654614659596369</v>
      </c>
    </row>
    <row r="140" spans="1:25" x14ac:dyDescent="0.2">
      <c r="B140" s="294" t="s">
        <v>55</v>
      </c>
      <c r="C140" s="295">
        <f t="shared" si="5"/>
        <v>45463</v>
      </c>
      <c r="D140" s="296">
        <f>SUM('8'!$P$10:$S$10)</f>
        <v>0</v>
      </c>
      <c r="E140" s="296">
        <f>SUM('8'!$P$11:$S$11)</f>
        <v>0</v>
      </c>
      <c r="F140" s="296">
        <f>SUM('8'!$P$12:$S$12)</f>
        <v>0</v>
      </c>
      <c r="G140" s="296">
        <f>SUM('8'!$P$13:$S$13)</f>
        <v>0</v>
      </c>
      <c r="H140" s="296">
        <f>SUM('8'!$P$14:$S$14)</f>
        <v>0</v>
      </c>
      <c r="I140" s="296">
        <f>SUM('8'!$P$15:$S$15)</f>
        <v>0</v>
      </c>
      <c r="J140" s="296">
        <f>SUM('8'!$P$16:$S$16)</f>
        <v>0</v>
      </c>
      <c r="K140" s="297">
        <f>SUM('8'!$P$31:$S$31)</f>
        <v>0</v>
      </c>
      <c r="L140" s="297">
        <f>SUM('8'!$P$32:$S$32)</f>
        <v>0</v>
      </c>
      <c r="M140" s="297">
        <f>SUM('8'!$P$33:$S$33)</f>
        <v>0</v>
      </c>
      <c r="N140" s="297">
        <f>SUM('8'!$P$34:$S$34)</f>
        <v>0</v>
      </c>
      <c r="O140" s="297">
        <f>SUM('8'!$P$35:$S$35)</f>
        <v>0</v>
      </c>
      <c r="P140" s="297">
        <f>SUM('8'!$P$36:$S$36)</f>
        <v>0</v>
      </c>
      <c r="Q140" s="298">
        <f>SUM('8'!$P$38:$S$38)</f>
        <v>0</v>
      </c>
      <c r="R140" s="298">
        <f>SUM('8'!$P$39:$S$39)</f>
        <v>0</v>
      </c>
      <c r="S140" s="298">
        <f>SUM('8'!$P$40:$S$40)</f>
        <v>0</v>
      </c>
      <c r="T140" s="277"/>
      <c r="U140" s="289">
        <f t="shared" si="0"/>
        <v>0</v>
      </c>
      <c r="V140" s="299">
        <f t="shared" si="1"/>
        <v>0</v>
      </c>
      <c r="W140" s="299">
        <f t="shared" si="2"/>
        <v>28.969447574866674</v>
      </c>
      <c r="X140" s="289">
        <f t="shared" si="3"/>
        <v>0</v>
      </c>
      <c r="Y140" s="299">
        <f t="shared" si="4"/>
        <v>28.969447574866674</v>
      </c>
    </row>
    <row r="141" spans="1:25" x14ac:dyDescent="0.2">
      <c r="B141" s="294" t="s">
        <v>3</v>
      </c>
      <c r="C141" s="295">
        <f t="shared" si="5"/>
        <v>45464</v>
      </c>
      <c r="D141" s="296">
        <f>SUM('8'!$T$10:$W$10)</f>
        <v>0</v>
      </c>
      <c r="E141" s="296">
        <f>SUM('8'!$T$11:$W$11)</f>
        <v>0</v>
      </c>
      <c r="F141" s="296">
        <f>SUM('8'!$T$12:$W$12)</f>
        <v>0</v>
      </c>
      <c r="G141" s="296">
        <f>SUM('8'!$T$13:$W$13)</f>
        <v>0</v>
      </c>
      <c r="H141" s="296">
        <f>SUM('8'!$T$14:$W$14)</f>
        <v>0</v>
      </c>
      <c r="I141" s="296">
        <f>SUM('8'!$T$15:$W$15)</f>
        <v>0</v>
      </c>
      <c r="J141" s="296">
        <f>SUM('8'!$T$16:$W$16)</f>
        <v>0</v>
      </c>
      <c r="K141" s="297">
        <f>SUM('8'!$T$31:$W$31)</f>
        <v>0</v>
      </c>
      <c r="L141" s="297">
        <f>SUM('8'!$T$32:$W$32)</f>
        <v>0</v>
      </c>
      <c r="M141" s="297">
        <f>SUM('8'!$T$33:$W$33)</f>
        <v>0</v>
      </c>
      <c r="N141" s="297">
        <f>SUM('8'!$T$34:$W$34)</f>
        <v>0</v>
      </c>
      <c r="O141" s="297">
        <f>SUM('8'!$T$35:$W$35)</f>
        <v>0</v>
      </c>
      <c r="P141" s="297">
        <f>SUM('8'!$T$36:$W$36)</f>
        <v>0</v>
      </c>
      <c r="Q141" s="298">
        <f>SUM('8'!$T$38:$W$38)</f>
        <v>0</v>
      </c>
      <c r="R141" s="298">
        <f>SUM('8'!$T$39:$W$39)</f>
        <v>0</v>
      </c>
      <c r="S141" s="298">
        <f>SUM('8'!$T$40:$W$40)</f>
        <v>0</v>
      </c>
      <c r="T141" s="277"/>
      <c r="U141" s="289">
        <f t="shared" si="0"/>
        <v>0</v>
      </c>
      <c r="V141" s="299">
        <f t="shared" si="1"/>
        <v>0</v>
      </c>
      <c r="W141" s="299">
        <f t="shared" si="2"/>
        <v>28.300111211236739</v>
      </c>
      <c r="X141" s="289">
        <f t="shared" si="3"/>
        <v>0</v>
      </c>
      <c r="Y141" s="299">
        <f t="shared" si="4"/>
        <v>28.300111211236739</v>
      </c>
    </row>
    <row r="142" spans="1:25" x14ac:dyDescent="0.2">
      <c r="B142" s="294" t="s">
        <v>4</v>
      </c>
      <c r="C142" s="295">
        <f t="shared" si="5"/>
        <v>45465</v>
      </c>
      <c r="D142" s="296">
        <f>SUM('8'!$X$10:$AA$10)</f>
        <v>0</v>
      </c>
      <c r="E142" s="296">
        <f>SUM('8'!$X$11:$AA$11)</f>
        <v>0</v>
      </c>
      <c r="F142" s="296">
        <f>SUM('8'!$X$12:$AA$12)</f>
        <v>0</v>
      </c>
      <c r="G142" s="296">
        <f>SUM('8'!$X$13:$AA$13)</f>
        <v>0</v>
      </c>
      <c r="H142" s="296">
        <f>SUM('8'!$X$14:$AA$14)</f>
        <v>0</v>
      </c>
      <c r="I142" s="296">
        <f>SUM('8'!$X$15:$AA$15)</f>
        <v>0</v>
      </c>
      <c r="J142" s="296">
        <f>SUM('8'!$X$16:$AA$16)</f>
        <v>0</v>
      </c>
      <c r="K142" s="297">
        <f>SUM('8'!$X$31:$AA$31)</f>
        <v>0</v>
      </c>
      <c r="L142" s="297">
        <f>SUM('8'!$X$32:$AA$32)</f>
        <v>0</v>
      </c>
      <c r="M142" s="297">
        <f>SUM('8'!$X$33:$AA$33)</f>
        <v>0</v>
      </c>
      <c r="N142" s="297">
        <f>SUM('8'!$X$34:$AA$34)</f>
        <v>0</v>
      </c>
      <c r="O142" s="297">
        <f>SUM('8'!$X$35:$AA$35)</f>
        <v>0</v>
      </c>
      <c r="P142" s="297">
        <f>SUM('8'!$X$36:$AA$36)</f>
        <v>0</v>
      </c>
      <c r="Q142" s="298">
        <f>SUM('8'!$X$38:$AA$38)</f>
        <v>0</v>
      </c>
      <c r="R142" s="298">
        <f>SUM('8'!$X$39:$AA$39)</f>
        <v>0</v>
      </c>
      <c r="S142" s="298">
        <f>SUM('8'!$X$40:$AA$40)</f>
        <v>0</v>
      </c>
      <c r="T142" s="277"/>
      <c r="U142" s="289">
        <f t="shared" si="0"/>
        <v>0</v>
      </c>
      <c r="V142" s="299">
        <f t="shared" si="1"/>
        <v>0</v>
      </c>
      <c r="W142" s="299">
        <f t="shared" si="2"/>
        <v>27.646239801383349</v>
      </c>
      <c r="X142" s="289">
        <f t="shared" si="3"/>
        <v>0</v>
      </c>
      <c r="Y142" s="299">
        <f t="shared" si="4"/>
        <v>27.646239801383349</v>
      </c>
    </row>
    <row r="143" spans="1:25" x14ac:dyDescent="0.2">
      <c r="B143" s="294" t="s">
        <v>5</v>
      </c>
      <c r="C143" s="295">
        <f t="shared" si="5"/>
        <v>45466</v>
      </c>
      <c r="D143" s="296">
        <f>SUM('8'!$AB$10:$AE$10)</f>
        <v>0</v>
      </c>
      <c r="E143" s="296">
        <f>SUM('8'!$AB$11:$AE$11)</f>
        <v>0</v>
      </c>
      <c r="F143" s="296">
        <f>SUM('8'!$AB$12:$AE$12)</f>
        <v>0</v>
      </c>
      <c r="G143" s="296">
        <f>SUM('8'!$AB$13:$AE$13)</f>
        <v>0</v>
      </c>
      <c r="H143" s="296">
        <f>SUM('8'!$AB$14:$AE$14)</f>
        <v>0</v>
      </c>
      <c r="I143" s="296">
        <f>SUM('8'!$AB$15:$AE$15)</f>
        <v>0</v>
      </c>
      <c r="J143" s="296">
        <f>SUM('8'!$AB$16:$AE$16)</f>
        <v>0</v>
      </c>
      <c r="K143" s="297">
        <f>SUM('8'!$AB$31:$AE$31)</f>
        <v>0</v>
      </c>
      <c r="L143" s="297">
        <f>SUM('8'!$AB$32:$AE$32)</f>
        <v>0</v>
      </c>
      <c r="M143" s="297">
        <f>SUM('8'!$AB$33:$AE$33)</f>
        <v>0</v>
      </c>
      <c r="N143" s="297">
        <f>SUM('8'!$AB$34:$AE$34)</f>
        <v>0</v>
      </c>
      <c r="O143" s="297">
        <f>SUM('8'!$AB$35:$AE$35)</f>
        <v>0</v>
      </c>
      <c r="P143" s="297">
        <f>SUM('8'!$AB$36:$AE$36)</f>
        <v>0</v>
      </c>
      <c r="Q143" s="298">
        <f>SUM('8'!$AB$38:$AE$38)</f>
        <v>0</v>
      </c>
      <c r="R143" s="298">
        <f>SUM('8'!$AB$39:$AE$39)</f>
        <v>0</v>
      </c>
      <c r="S143" s="298">
        <f>SUM('8'!$AB$40:$AE$40)</f>
        <v>0</v>
      </c>
      <c r="T143" s="277"/>
      <c r="U143" s="289">
        <f t="shared" si="0"/>
        <v>0</v>
      </c>
      <c r="V143" s="299">
        <f t="shared" si="1"/>
        <v>0</v>
      </c>
      <c r="W143" s="299">
        <f t="shared" si="2"/>
        <v>27.007476029002913</v>
      </c>
      <c r="X143" s="289">
        <f t="shared" si="3"/>
        <v>0</v>
      </c>
      <c r="Y143" s="299">
        <f t="shared" si="4"/>
        <v>27.007476029002913</v>
      </c>
    </row>
    <row r="144" spans="1:25" x14ac:dyDescent="0.2">
      <c r="A144" s="272">
        <v>9</v>
      </c>
      <c r="B144" s="294" t="s">
        <v>0</v>
      </c>
      <c r="C144" s="295">
        <f t="shared" si="5"/>
        <v>45467</v>
      </c>
      <c r="D144" s="296">
        <f>SUM('9'!$D$10:$G$10)</f>
        <v>0</v>
      </c>
      <c r="E144" s="296">
        <f>SUM('9'!$D$11:$G$11)</f>
        <v>0</v>
      </c>
      <c r="F144" s="296">
        <f>SUM('9'!$D$12:$G$12)</f>
        <v>0</v>
      </c>
      <c r="G144" s="296">
        <f>SUM('9'!$D$13:$G$13)</f>
        <v>0</v>
      </c>
      <c r="H144" s="296">
        <f>SUM('9'!$D$14:$G$14)</f>
        <v>0</v>
      </c>
      <c r="I144" s="296">
        <f>SUM('9'!$D$15:$G$15)</f>
        <v>0</v>
      </c>
      <c r="J144" s="296">
        <f>SUM('9'!$D$16:$G$16)</f>
        <v>0</v>
      </c>
      <c r="K144" s="297">
        <f>SUM('9'!$D$31:$G$31)</f>
        <v>0</v>
      </c>
      <c r="L144" s="297">
        <f>SUM('9'!$D$32:$G$32)</f>
        <v>0</v>
      </c>
      <c r="M144" s="297">
        <f>SUM('9'!$D$33:$G$33)</f>
        <v>0</v>
      </c>
      <c r="N144" s="297">
        <f>SUM('9'!$D$34:$G$34)</f>
        <v>0</v>
      </c>
      <c r="O144" s="297">
        <f>SUM('9'!$D$35:$G$35)</f>
        <v>0</v>
      </c>
      <c r="P144" s="297">
        <f>SUM('9'!$D$36:$G$36)</f>
        <v>0</v>
      </c>
      <c r="Q144" s="298">
        <f>SUM('9'!$D$38:$G$38)</f>
        <v>0</v>
      </c>
      <c r="R144" s="298">
        <f>SUM('9'!$D$39:$G$39)</f>
        <v>0</v>
      </c>
      <c r="S144" s="298">
        <f>SUM('9'!$D$40:$G$40)</f>
        <v>0</v>
      </c>
      <c r="T144" s="277"/>
      <c r="U144" s="289">
        <f t="shared" si="0"/>
        <v>0</v>
      </c>
      <c r="V144" s="299">
        <f t="shared" si="1"/>
        <v>0</v>
      </c>
      <c r="W144" s="299">
        <f t="shared" si="2"/>
        <v>26.383470833551456</v>
      </c>
      <c r="X144" s="289">
        <f t="shared" si="3"/>
        <v>0</v>
      </c>
      <c r="Y144" s="299">
        <f t="shared" si="4"/>
        <v>26.383470833551456</v>
      </c>
    </row>
    <row r="145" spans="1:25" x14ac:dyDescent="0.2">
      <c r="B145" s="294" t="s">
        <v>1</v>
      </c>
      <c r="C145" s="295">
        <f t="shared" si="5"/>
        <v>45468</v>
      </c>
      <c r="D145" s="296">
        <f>SUM('9'!$H$10:$K$10)</f>
        <v>0</v>
      </c>
      <c r="E145" s="296">
        <f>SUM('9'!$H$11:$K$11)</f>
        <v>0</v>
      </c>
      <c r="F145" s="296">
        <f>SUM('9'!$H$12:$K$12)</f>
        <v>0</v>
      </c>
      <c r="G145" s="296">
        <f>SUM('9'!$H$13:$K$13)</f>
        <v>0</v>
      </c>
      <c r="H145" s="296">
        <f>SUM('9'!$H$14:$K$14)</f>
        <v>0</v>
      </c>
      <c r="I145" s="296">
        <f>SUM('9'!$H$15:$K$15)</f>
        <v>0</v>
      </c>
      <c r="J145" s="296">
        <f>SUM('9'!$H$16:$K$16)</f>
        <v>0</v>
      </c>
      <c r="K145" s="297">
        <f>SUM('9'!$H$31:$K$31)</f>
        <v>0</v>
      </c>
      <c r="L145" s="297">
        <f>SUM('9'!$H$32:$K$32)</f>
        <v>0</v>
      </c>
      <c r="M145" s="297">
        <f>SUM('9'!$H$33:$K$33)</f>
        <v>0</v>
      </c>
      <c r="N145" s="297">
        <f>SUM('9'!$H$34:$K$34)</f>
        <v>0</v>
      </c>
      <c r="O145" s="297">
        <f>SUM('9'!$H$35:$K$35)</f>
        <v>0</v>
      </c>
      <c r="P145" s="297">
        <f>SUM('9'!$H$36:$K$36)</f>
        <v>0</v>
      </c>
      <c r="Q145" s="298">
        <f>SUM('9'!$H$38:$K$38)</f>
        <v>0</v>
      </c>
      <c r="R145" s="298">
        <f>SUM('9'!$H$39:$K$39)</f>
        <v>0</v>
      </c>
      <c r="S145" s="298">
        <f>SUM('9'!$H$40:$K$40)</f>
        <v>0</v>
      </c>
      <c r="T145" s="277"/>
      <c r="U145" s="289">
        <f t="shared" si="0"/>
        <v>0</v>
      </c>
      <c r="V145" s="299">
        <f t="shared" si="1"/>
        <v>0</v>
      </c>
      <c r="W145" s="299">
        <f t="shared" si="2"/>
        <v>25.773883219496064</v>
      </c>
      <c r="X145" s="289">
        <f t="shared" si="3"/>
        <v>0</v>
      </c>
      <c r="Y145" s="299">
        <f t="shared" si="4"/>
        <v>25.773883219496064</v>
      </c>
    </row>
    <row r="146" spans="1:25" x14ac:dyDescent="0.2">
      <c r="B146" s="294" t="s">
        <v>2</v>
      </c>
      <c r="C146" s="295">
        <f t="shared" si="5"/>
        <v>45469</v>
      </c>
      <c r="D146" s="296">
        <f>SUM('9'!$L$10:$O$10)</f>
        <v>0</v>
      </c>
      <c r="E146" s="296">
        <f>SUM('9'!$L$11:$O$11)</f>
        <v>0</v>
      </c>
      <c r="F146" s="296">
        <f>SUM('9'!$L$12:$O$12)</f>
        <v>0</v>
      </c>
      <c r="G146" s="296">
        <f>SUM('9'!$L$13:$O$13)</f>
        <v>0</v>
      </c>
      <c r="H146" s="296">
        <f>SUM('9'!$L$14:$O$14)</f>
        <v>0</v>
      </c>
      <c r="I146" s="296">
        <f>SUM('9'!$L$15:$O$15)</f>
        <v>0</v>
      </c>
      <c r="J146" s="296">
        <f>SUM('9'!$L$16:$O$16)</f>
        <v>0</v>
      </c>
      <c r="K146" s="297">
        <f>SUM('9'!$L$31:$O$31)</f>
        <v>0</v>
      </c>
      <c r="L146" s="297">
        <f>SUM('9'!$L$32:$O$32)</f>
        <v>0</v>
      </c>
      <c r="M146" s="297">
        <f>SUM('9'!$L$33:$O$33)</f>
        <v>0</v>
      </c>
      <c r="N146" s="297">
        <f>SUM('9'!$L$34:$O$34)</f>
        <v>0</v>
      </c>
      <c r="O146" s="297">
        <f>SUM('9'!$L$35:$O$35)</f>
        <v>0</v>
      </c>
      <c r="P146" s="297">
        <f>SUM('9'!$L$36:$O$36)</f>
        <v>0</v>
      </c>
      <c r="Q146" s="298">
        <f>SUM('9'!$L$38:$O$38)</f>
        <v>0</v>
      </c>
      <c r="R146" s="298">
        <f>SUM('9'!$L$39:$O$39)</f>
        <v>0</v>
      </c>
      <c r="S146" s="298">
        <f>SUM('9'!$L$40:$O$40)</f>
        <v>0</v>
      </c>
      <c r="T146" s="277"/>
      <c r="U146" s="289">
        <f t="shared" si="0"/>
        <v>0</v>
      </c>
      <c r="V146" s="299">
        <f t="shared" si="1"/>
        <v>0</v>
      </c>
      <c r="W146" s="299">
        <f t="shared" si="2"/>
        <v>25.178380069973564</v>
      </c>
      <c r="X146" s="289">
        <f t="shared" si="3"/>
        <v>0</v>
      </c>
      <c r="Y146" s="299">
        <f t="shared" si="4"/>
        <v>25.178380069973564</v>
      </c>
    </row>
    <row r="147" spans="1:25" x14ac:dyDescent="0.2">
      <c r="B147" s="294" t="s">
        <v>55</v>
      </c>
      <c r="C147" s="295">
        <f t="shared" si="5"/>
        <v>45470</v>
      </c>
      <c r="D147" s="296">
        <f>SUM('9'!$P$10:$S$10)</f>
        <v>0</v>
      </c>
      <c r="E147" s="296">
        <f>SUM('9'!$P$11:$S$11)</f>
        <v>0</v>
      </c>
      <c r="F147" s="296">
        <f>SUM('9'!$P$12:$S$12)</f>
        <v>0</v>
      </c>
      <c r="G147" s="296">
        <f>SUM('9'!$P$13:$S$13)</f>
        <v>0</v>
      </c>
      <c r="H147" s="296">
        <f>SUM('9'!$P$14:$S$14)</f>
        <v>0</v>
      </c>
      <c r="I147" s="296">
        <f>SUM('9'!$P$15:$S$15)</f>
        <v>0</v>
      </c>
      <c r="J147" s="296">
        <f>SUM('9'!$P$16:$S$16)</f>
        <v>0</v>
      </c>
      <c r="K147" s="297">
        <f>SUM('9'!$P$31:$S$31)</f>
        <v>0</v>
      </c>
      <c r="L147" s="297">
        <f>SUM('9'!$P$32:$S$32)</f>
        <v>0</v>
      </c>
      <c r="M147" s="297">
        <f>SUM('9'!$P$33:$S$33)</f>
        <v>0</v>
      </c>
      <c r="N147" s="297">
        <f>SUM('9'!$P$34:$S$34)</f>
        <v>0</v>
      </c>
      <c r="O147" s="297">
        <f>SUM('9'!$P$35:$S$35)</f>
        <v>0</v>
      </c>
      <c r="P147" s="297">
        <f>SUM('9'!$P$36:$S$36)</f>
        <v>0</v>
      </c>
      <c r="Q147" s="298">
        <f>SUM('9'!$P$38:$S$38)</f>
        <v>0</v>
      </c>
      <c r="R147" s="298">
        <f>SUM('9'!$P$39:$S$39)</f>
        <v>0</v>
      </c>
      <c r="S147" s="298">
        <f>SUM('9'!$P$40:$S$40)</f>
        <v>0</v>
      </c>
      <c r="T147" s="277"/>
      <c r="U147" s="289">
        <f t="shared" si="0"/>
        <v>0</v>
      </c>
      <c r="V147" s="299">
        <f t="shared" si="1"/>
        <v>0</v>
      </c>
      <c r="W147" s="299">
        <f t="shared" si="2"/>
        <v>24.596635964754601</v>
      </c>
      <c r="X147" s="289">
        <f t="shared" si="3"/>
        <v>0</v>
      </c>
      <c r="Y147" s="299">
        <f t="shared" si="4"/>
        <v>24.596635964754601</v>
      </c>
    </row>
    <row r="148" spans="1:25" x14ac:dyDescent="0.2">
      <c r="B148" s="294" t="s">
        <v>3</v>
      </c>
      <c r="C148" s="295">
        <f t="shared" si="5"/>
        <v>45471</v>
      </c>
      <c r="D148" s="296">
        <f>SUM('9'!$T$10:$W$10)</f>
        <v>0</v>
      </c>
      <c r="E148" s="296">
        <f>SUM('9'!$T$11:$W$11)</f>
        <v>0</v>
      </c>
      <c r="F148" s="296">
        <f>SUM('9'!$T$12:$W$12)</f>
        <v>0</v>
      </c>
      <c r="G148" s="296">
        <f>SUM('9'!$T$13:$W$13)</f>
        <v>0</v>
      </c>
      <c r="H148" s="296">
        <f>SUM('9'!$T$14:$W$14)</f>
        <v>0</v>
      </c>
      <c r="I148" s="296">
        <f>SUM('9'!$T$15:$W$15)</f>
        <v>0</v>
      </c>
      <c r="J148" s="296">
        <f>SUM('9'!$T$16:$W$16)</f>
        <v>0</v>
      </c>
      <c r="K148" s="297">
        <f>SUM('9'!$T$31:$W$31)</f>
        <v>0</v>
      </c>
      <c r="L148" s="297">
        <f>SUM('9'!$T$32:$W$32)</f>
        <v>0</v>
      </c>
      <c r="M148" s="297">
        <f>SUM('9'!$T$33:$W$33)</f>
        <v>0</v>
      </c>
      <c r="N148" s="297">
        <f>SUM('9'!$T$34:$W$34)</f>
        <v>0</v>
      </c>
      <c r="O148" s="297">
        <f>SUM('9'!$T$35:$W$35)</f>
        <v>0</v>
      </c>
      <c r="P148" s="297">
        <f>SUM('9'!$T$36:$W$36)</f>
        <v>0</v>
      </c>
      <c r="Q148" s="298">
        <f>SUM('9'!$T$38:$W$38)</f>
        <v>0</v>
      </c>
      <c r="R148" s="298">
        <f>SUM('9'!$T$39:$W$39)</f>
        <v>0</v>
      </c>
      <c r="S148" s="298">
        <f>SUM('9'!$T$40:$W$40)</f>
        <v>0</v>
      </c>
      <c r="T148" s="277"/>
      <c r="U148" s="289">
        <f t="shared" si="0"/>
        <v>0</v>
      </c>
      <c r="V148" s="299">
        <f t="shared" si="1"/>
        <v>0</v>
      </c>
      <c r="W148" s="299">
        <f t="shared" si="2"/>
        <v>24.028333002413632</v>
      </c>
      <c r="X148" s="289">
        <f t="shared" si="3"/>
        <v>0</v>
      </c>
      <c r="Y148" s="299">
        <f t="shared" si="4"/>
        <v>24.028333002413632</v>
      </c>
    </row>
    <row r="149" spans="1:25" x14ac:dyDescent="0.2">
      <c r="B149" s="294" t="s">
        <v>4</v>
      </c>
      <c r="C149" s="295">
        <f t="shared" si="5"/>
        <v>45472</v>
      </c>
      <c r="D149" s="296">
        <f>SUM('9'!$X$10:$AA$10)</f>
        <v>0</v>
      </c>
      <c r="E149" s="296">
        <f>SUM('9'!$X$11:$AA$11)</f>
        <v>0</v>
      </c>
      <c r="F149" s="296">
        <f>SUM('9'!$X$12:$AA$12)</f>
        <v>0</v>
      </c>
      <c r="G149" s="296">
        <f>SUM('9'!$X$13:$AA$13)</f>
        <v>0</v>
      </c>
      <c r="H149" s="296">
        <f>SUM('9'!$X$14:$AA$14)</f>
        <v>0</v>
      </c>
      <c r="I149" s="296">
        <f>SUM('9'!$X$15:$AA$15)</f>
        <v>0</v>
      </c>
      <c r="J149" s="296">
        <f>SUM('9'!$X$16:$AA$16)</f>
        <v>0</v>
      </c>
      <c r="K149" s="297">
        <f>SUM('9'!$X$31:$AA$31)</f>
        <v>0</v>
      </c>
      <c r="L149" s="297">
        <f>SUM('9'!$X$32:$AA$32)</f>
        <v>0</v>
      </c>
      <c r="M149" s="297">
        <f>SUM('9'!$X$33:$AA$33)</f>
        <v>0</v>
      </c>
      <c r="N149" s="297">
        <f>SUM('9'!$X$34:$AA$34)</f>
        <v>0</v>
      </c>
      <c r="O149" s="297">
        <f>SUM('9'!$X$35:$AA$35)</f>
        <v>0</v>
      </c>
      <c r="P149" s="297">
        <f>SUM('9'!$X$36:$AA$36)</f>
        <v>0</v>
      </c>
      <c r="Q149" s="298">
        <f>SUM('9'!$X$38:$AA$38)</f>
        <v>0</v>
      </c>
      <c r="R149" s="298">
        <f>SUM('9'!$X$39:$AA$39)</f>
        <v>0</v>
      </c>
      <c r="S149" s="298">
        <f>SUM('9'!$X$40:$AA$40)</f>
        <v>0</v>
      </c>
      <c r="T149" s="277"/>
      <c r="U149" s="289">
        <f t="shared" si="0"/>
        <v>0</v>
      </c>
      <c r="V149" s="299">
        <f t="shared" si="1"/>
        <v>0</v>
      </c>
      <c r="W149" s="299">
        <f t="shared" si="2"/>
        <v>23.47316062660768</v>
      </c>
      <c r="X149" s="289">
        <f t="shared" si="3"/>
        <v>0</v>
      </c>
      <c r="Y149" s="299">
        <f t="shared" si="4"/>
        <v>23.47316062660768</v>
      </c>
    </row>
    <row r="150" spans="1:25" x14ac:dyDescent="0.2">
      <c r="B150" s="294" t="s">
        <v>5</v>
      </c>
      <c r="C150" s="295">
        <f t="shared" si="5"/>
        <v>45473</v>
      </c>
      <c r="D150" s="296">
        <f>SUM('9'!$AB$10:$AE$10)</f>
        <v>0</v>
      </c>
      <c r="E150" s="296">
        <f>SUM('9'!$AB$11:$AE$11)</f>
        <v>0</v>
      </c>
      <c r="F150" s="296">
        <f>SUM('9'!$AB$12:$AE$12)</f>
        <v>0</v>
      </c>
      <c r="G150" s="296">
        <f>SUM('9'!$AB$13:$AE$13)</f>
        <v>0</v>
      </c>
      <c r="H150" s="296">
        <f>SUM('9'!$AB$14:$AE$14)</f>
        <v>0</v>
      </c>
      <c r="I150" s="296">
        <f>SUM('9'!$AB$15:$AE$15)</f>
        <v>0</v>
      </c>
      <c r="J150" s="296">
        <f>SUM('9'!$AB$16:$AE$16)</f>
        <v>0</v>
      </c>
      <c r="K150" s="297">
        <f>SUM('9'!$AB$31:$AE$31)</f>
        <v>0</v>
      </c>
      <c r="L150" s="297">
        <f>SUM('9'!$AB$32:$AE$32)</f>
        <v>0</v>
      </c>
      <c r="M150" s="297">
        <f>SUM('9'!$AB$33:$AE$33)</f>
        <v>0</v>
      </c>
      <c r="N150" s="297">
        <f>SUM('9'!$AB$34:$AE$34)</f>
        <v>0</v>
      </c>
      <c r="O150" s="297">
        <f>SUM('9'!$AB$35:$AE$35)</f>
        <v>0</v>
      </c>
      <c r="P150" s="297">
        <f>SUM('9'!$AB$36:$AE$36)</f>
        <v>0</v>
      </c>
      <c r="Q150" s="298">
        <f>SUM('9'!$AB$38:$AE$38)</f>
        <v>0</v>
      </c>
      <c r="R150" s="298">
        <f>SUM('9'!$AB$39:$AE$39)</f>
        <v>0</v>
      </c>
      <c r="S150" s="298">
        <f>SUM('9'!$AB$40:$AE$40)</f>
        <v>0</v>
      </c>
      <c r="T150" s="277"/>
      <c r="U150" s="289">
        <f t="shared" si="0"/>
        <v>0</v>
      </c>
      <c r="V150" s="299">
        <f t="shared" si="1"/>
        <v>0</v>
      </c>
      <c r="W150" s="299">
        <f t="shared" si="2"/>
        <v>22.930815456368883</v>
      </c>
      <c r="X150" s="289">
        <f t="shared" si="3"/>
        <v>0</v>
      </c>
      <c r="Y150" s="299">
        <f t="shared" si="4"/>
        <v>22.930815456368883</v>
      </c>
    </row>
    <row r="151" spans="1:25" x14ac:dyDescent="0.2">
      <c r="A151" s="272">
        <v>10</v>
      </c>
      <c r="B151" s="294" t="s">
        <v>0</v>
      </c>
      <c r="C151" s="295">
        <f t="shared" si="5"/>
        <v>45474</v>
      </c>
      <c r="D151" s="296">
        <f>SUM('10'!$D$10:$G$10)</f>
        <v>0</v>
      </c>
      <c r="E151" s="296">
        <f>SUM('10'!$D$11:$G$11)</f>
        <v>0</v>
      </c>
      <c r="F151" s="296">
        <f>SUM('10'!$D$12:$G$12)</f>
        <v>0</v>
      </c>
      <c r="G151" s="296">
        <f>SUM('10'!$D$13:$G$13)</f>
        <v>0</v>
      </c>
      <c r="H151" s="296">
        <f>SUM('10'!$D$14:$G$14)</f>
        <v>0</v>
      </c>
      <c r="I151" s="296">
        <f>SUM('10'!$D$15:$G$15)</f>
        <v>0</v>
      </c>
      <c r="J151" s="296">
        <f>SUM('10'!$D$16:$G$16)</f>
        <v>0</v>
      </c>
      <c r="K151" s="297">
        <f>SUM('10'!$D$31:$G$31)</f>
        <v>0</v>
      </c>
      <c r="L151" s="297">
        <f>SUM('10'!$D$32:$G$32)</f>
        <v>0</v>
      </c>
      <c r="M151" s="297">
        <f>SUM('10'!$D$33:$G$33)</f>
        <v>0</v>
      </c>
      <c r="N151" s="297">
        <f>SUM('10'!$D$34:$G$34)</f>
        <v>0</v>
      </c>
      <c r="O151" s="297">
        <f>SUM('10'!$D$35:$G$35)</f>
        <v>0</v>
      </c>
      <c r="P151" s="297">
        <f>SUM('10'!$D$36:$G$36)</f>
        <v>0</v>
      </c>
      <c r="Q151" s="298">
        <f>SUM('10'!$D$38:$G$38)</f>
        <v>0</v>
      </c>
      <c r="R151" s="298">
        <f>SUM('10'!$D$39:$G$39)</f>
        <v>0</v>
      </c>
      <c r="S151" s="298">
        <f>SUM('10'!$D$40:$G$40)</f>
        <v>0</v>
      </c>
      <c r="T151" s="277"/>
      <c r="U151" s="289">
        <f t="shared" si="0"/>
        <v>0</v>
      </c>
      <c r="V151" s="299">
        <f t="shared" si="1"/>
        <v>0</v>
      </c>
      <c r="W151" s="299">
        <f t="shared" si="2"/>
        <v>22.401001120318131</v>
      </c>
      <c r="X151" s="289">
        <f t="shared" si="3"/>
        <v>0</v>
      </c>
      <c r="Y151" s="299">
        <f t="shared" si="4"/>
        <v>22.401001120318131</v>
      </c>
    </row>
    <row r="152" spans="1:25" x14ac:dyDescent="0.2">
      <c r="B152" s="294" t="s">
        <v>1</v>
      </c>
      <c r="C152" s="295">
        <f t="shared" si="5"/>
        <v>45475</v>
      </c>
      <c r="D152" s="296">
        <f>SUM('10'!$H$10:$K$10)</f>
        <v>0</v>
      </c>
      <c r="E152" s="296">
        <f>SUM('10'!$H$11:$K$11)</f>
        <v>0</v>
      </c>
      <c r="F152" s="296">
        <f>SUM('10'!$H$12:$K$12)</f>
        <v>0</v>
      </c>
      <c r="G152" s="296">
        <f>SUM('10'!$H$13:$K$13)</f>
        <v>0</v>
      </c>
      <c r="H152" s="296">
        <f>SUM('10'!$H$14:$K$14)</f>
        <v>0</v>
      </c>
      <c r="I152" s="296">
        <f>SUM('10'!$H$15:$K$15)</f>
        <v>0</v>
      </c>
      <c r="J152" s="296">
        <f>SUM('10'!$H$16:$K$16)</f>
        <v>0</v>
      </c>
      <c r="K152" s="297">
        <f>SUM('10'!$H$31:$K$31)</f>
        <v>0</v>
      </c>
      <c r="L152" s="297">
        <f>SUM('10'!$H$32:$K$32)</f>
        <v>0</v>
      </c>
      <c r="M152" s="297">
        <f>SUM('10'!$H$33:$K$33)</f>
        <v>0</v>
      </c>
      <c r="N152" s="297">
        <f>SUM('10'!$H$34:$K$34)</f>
        <v>0</v>
      </c>
      <c r="O152" s="297">
        <f>SUM('10'!$H$35:$K$35)</f>
        <v>0</v>
      </c>
      <c r="P152" s="297">
        <f>SUM('10'!$H$36:$K$36)</f>
        <v>0</v>
      </c>
      <c r="Q152" s="298">
        <f>SUM('10'!$H$38:$K$38)</f>
        <v>0</v>
      </c>
      <c r="R152" s="298">
        <f>SUM('10'!$H$39:$K$39)</f>
        <v>0</v>
      </c>
      <c r="S152" s="298">
        <f>SUM('10'!$H$40:$K$40)</f>
        <v>0</v>
      </c>
      <c r="T152" s="277"/>
      <c r="U152" s="289">
        <f t="shared" ref="U152:U215" si="6">IF(ISNUMBER($D$86*(D152*1440)+$E$86*(E152*1440)+$F$86*(F152*1440)+$G$86*(G152*1440)+$H$86*(H152*1440)+$I$86*(I152*1440)+$J$86*(J152*1440)+$K$86*(K152*1440)+$L$86*(L152*1440)+$M$86*(M152*1440)+$N$86*(N152*1440)+$O$86*(O152*1440)+$P$86*(P152*1440)+$Q$86*(Q152*1440)+$R$86*(R152*1440)+$S$86*(S152*1440)),($D$86*(D152*1440)+$E$86*(E152*1440)+$F$86*(F152*1440)+$G$86*(G152*1440)+$H$86*(H152*1440)+$I$86*(I152*1440)+$J$86*(J152*1440)+$K$86*(K152*1440)+$L$86*(L152*1440)+$M$86*(M152*1440)+$N$86*(N152*1440)+$O$86*(O152*1440)+$P$86*(P152*1440)+$Q$86*(Q152*1440)+$R$86*(R152*1440)+$S$86*(S152*1440)),0)</f>
        <v>0</v>
      </c>
      <c r="V152" s="299">
        <f t="shared" ref="V152:V215" si="7">V151*(1-$V$84)+U152*$V$84</f>
        <v>0</v>
      </c>
      <c r="W152" s="299">
        <f t="shared" ref="W152:W215" si="8">W151*(1-$W$84)+U152*$W$84</f>
        <v>21.883428094709174</v>
      </c>
      <c r="X152" s="289">
        <f t="shared" si="3"/>
        <v>0</v>
      </c>
      <c r="Y152" s="299">
        <f t="shared" si="4"/>
        <v>21.883428094709174</v>
      </c>
    </row>
    <row r="153" spans="1:25" x14ac:dyDescent="0.2">
      <c r="B153" s="294" t="s">
        <v>2</v>
      </c>
      <c r="C153" s="295">
        <f t="shared" si="5"/>
        <v>45476</v>
      </c>
      <c r="D153" s="296">
        <f>SUM('10'!$L$10:$O$10)</f>
        <v>0</v>
      </c>
      <c r="E153" s="296">
        <f>SUM('10'!$L$11:$O$11)</f>
        <v>0</v>
      </c>
      <c r="F153" s="296">
        <f>SUM('10'!$L$12:$O$12)</f>
        <v>0</v>
      </c>
      <c r="G153" s="296">
        <f>SUM('10'!$L$13:$O$13)</f>
        <v>0</v>
      </c>
      <c r="H153" s="296">
        <f>SUM('10'!$L$14:$O$14)</f>
        <v>0</v>
      </c>
      <c r="I153" s="296">
        <f>SUM('10'!$L$15:$O$15)</f>
        <v>0</v>
      </c>
      <c r="J153" s="296">
        <f>SUM('10'!$L$16:$O$16)</f>
        <v>0</v>
      </c>
      <c r="K153" s="297">
        <f>SUM('10'!$L$31:$O$31)</f>
        <v>0</v>
      </c>
      <c r="L153" s="297">
        <f>SUM('10'!$L$32:$O$32)</f>
        <v>0</v>
      </c>
      <c r="M153" s="297">
        <f>SUM('10'!$L$33:$O$33)</f>
        <v>0</v>
      </c>
      <c r="N153" s="297">
        <f>SUM('10'!$L$34:$O$34)</f>
        <v>0</v>
      </c>
      <c r="O153" s="297">
        <f>SUM('10'!$L$35:$O$35)</f>
        <v>0</v>
      </c>
      <c r="P153" s="297">
        <f>SUM('10'!$L$36:$O$36)</f>
        <v>0</v>
      </c>
      <c r="Q153" s="298">
        <f>SUM('10'!$L$38:$O$38)</f>
        <v>0</v>
      </c>
      <c r="R153" s="298">
        <f>SUM('10'!$L$39:$O$39)</f>
        <v>0</v>
      </c>
      <c r="S153" s="298">
        <f>SUM('10'!$L$40:$O$40)</f>
        <v>0</v>
      </c>
      <c r="T153" s="277"/>
      <c r="U153" s="289">
        <f t="shared" si="6"/>
        <v>0</v>
      </c>
      <c r="V153" s="299">
        <f t="shared" si="7"/>
        <v>0</v>
      </c>
      <c r="W153" s="299">
        <f t="shared" si="8"/>
        <v>21.377813545214707</v>
      </c>
      <c r="X153" s="289">
        <f t="shared" ref="X153:X216" si="9">U153/5</f>
        <v>0</v>
      </c>
      <c r="Y153" s="299">
        <f t="shared" ref="Y153:Y216" si="10">W153-V153</f>
        <v>21.377813545214707</v>
      </c>
    </row>
    <row r="154" spans="1:25" x14ac:dyDescent="0.2">
      <c r="B154" s="294" t="s">
        <v>55</v>
      </c>
      <c r="C154" s="295">
        <f t="shared" ref="C154:C217" si="11">C153+1</f>
        <v>45477</v>
      </c>
      <c r="D154" s="296">
        <f>SUM('10'!$P$10:$S$10)</f>
        <v>0</v>
      </c>
      <c r="E154" s="296">
        <f>SUM('10'!$P$11:$S$11)</f>
        <v>0</v>
      </c>
      <c r="F154" s="296">
        <f>SUM('10'!$P$12:$S$12)</f>
        <v>0</v>
      </c>
      <c r="G154" s="296">
        <f>SUM('10'!$P$13:$S$13)</f>
        <v>0</v>
      </c>
      <c r="H154" s="296">
        <f>SUM('10'!$P$14:$S$14)</f>
        <v>0</v>
      </c>
      <c r="I154" s="296">
        <f>SUM('10'!$P$15:$S$15)</f>
        <v>0</v>
      </c>
      <c r="J154" s="296">
        <f>SUM('10'!$P$16:$S$16)</f>
        <v>0</v>
      </c>
      <c r="K154" s="297">
        <f>SUM('10'!$P$31:$S$31)</f>
        <v>0</v>
      </c>
      <c r="L154" s="297">
        <f>SUM('10'!$P$32:$S$32)</f>
        <v>0</v>
      </c>
      <c r="M154" s="297">
        <f>SUM('10'!$P$33:$S$33)</f>
        <v>0</v>
      </c>
      <c r="N154" s="297">
        <f>SUM('10'!$P$34:$S$34)</f>
        <v>0</v>
      </c>
      <c r="O154" s="297">
        <f>SUM('10'!$P$35:$S$35)</f>
        <v>0</v>
      </c>
      <c r="P154" s="297">
        <f>SUM('10'!$P$36:$S$36)</f>
        <v>0</v>
      </c>
      <c r="Q154" s="298">
        <f>SUM('10'!$P$38:$S$38)</f>
        <v>0</v>
      </c>
      <c r="R154" s="298">
        <f>SUM('10'!$P$39:$S$39)</f>
        <v>0</v>
      </c>
      <c r="S154" s="298">
        <f>SUM('10'!$P$40:$S$40)</f>
        <v>0</v>
      </c>
      <c r="T154" s="277"/>
      <c r="U154" s="289">
        <f t="shared" si="6"/>
        <v>0</v>
      </c>
      <c r="V154" s="299">
        <f t="shared" si="7"/>
        <v>0</v>
      </c>
      <c r="W154" s="299">
        <f t="shared" si="8"/>
        <v>20.883881172367978</v>
      </c>
      <c r="X154" s="289">
        <f t="shared" si="9"/>
        <v>0</v>
      </c>
      <c r="Y154" s="299">
        <f t="shared" si="10"/>
        <v>20.883881172367978</v>
      </c>
    </row>
    <row r="155" spans="1:25" x14ac:dyDescent="0.2">
      <c r="B155" s="294" t="s">
        <v>3</v>
      </c>
      <c r="C155" s="295">
        <f t="shared" si="11"/>
        <v>45478</v>
      </c>
      <c r="D155" s="296">
        <f>SUM('10'!$T$10:$W$10)</f>
        <v>0</v>
      </c>
      <c r="E155" s="296">
        <f>SUM('10'!$T$11:$W$11)</f>
        <v>0</v>
      </c>
      <c r="F155" s="296">
        <f>SUM('10'!$T$12:$W$12)</f>
        <v>0</v>
      </c>
      <c r="G155" s="296">
        <f>SUM('10'!$T$13:$W$13)</f>
        <v>0</v>
      </c>
      <c r="H155" s="296">
        <f>SUM('10'!$T$14:$W$14)</f>
        <v>0</v>
      </c>
      <c r="I155" s="296">
        <f>SUM('10'!$T$15:$W$15)</f>
        <v>0</v>
      </c>
      <c r="J155" s="296">
        <f>SUM('10'!$T$16:$W$16)</f>
        <v>0</v>
      </c>
      <c r="K155" s="297">
        <f>SUM('10'!$T$31:$W$31)</f>
        <v>0</v>
      </c>
      <c r="L155" s="297">
        <f>SUM('10'!$T$32:$W$32)</f>
        <v>0</v>
      </c>
      <c r="M155" s="297">
        <f>SUM('10'!$T$33:$W$33)</f>
        <v>0</v>
      </c>
      <c r="N155" s="297">
        <f>SUM('10'!$T$34:$W$34)</f>
        <v>0</v>
      </c>
      <c r="O155" s="297">
        <f>SUM('10'!$T$35:$W$35)</f>
        <v>0</v>
      </c>
      <c r="P155" s="297">
        <f>SUM('10'!$T$36:$W$36)</f>
        <v>0</v>
      </c>
      <c r="Q155" s="298">
        <f>SUM('10'!$T$38:$W$38)</f>
        <v>0</v>
      </c>
      <c r="R155" s="298">
        <f>SUM('10'!$T$39:$W$39)</f>
        <v>0</v>
      </c>
      <c r="S155" s="298">
        <f>SUM('10'!$T$40:$W$40)</f>
        <v>0</v>
      </c>
      <c r="T155" s="277"/>
      <c r="U155" s="289">
        <f t="shared" si="6"/>
        <v>0</v>
      </c>
      <c r="V155" s="299">
        <f t="shared" si="7"/>
        <v>0</v>
      </c>
      <c r="W155" s="299">
        <f t="shared" si="8"/>
        <v>20.40136106057545</v>
      </c>
      <c r="X155" s="289">
        <f t="shared" si="9"/>
        <v>0</v>
      </c>
      <c r="Y155" s="299">
        <f t="shared" si="10"/>
        <v>20.40136106057545</v>
      </c>
    </row>
    <row r="156" spans="1:25" x14ac:dyDescent="0.2">
      <c r="B156" s="294" t="s">
        <v>4</v>
      </c>
      <c r="C156" s="295">
        <f t="shared" si="11"/>
        <v>45479</v>
      </c>
      <c r="D156" s="296">
        <f>SUM('10'!$X$10:$AA$10)</f>
        <v>0</v>
      </c>
      <c r="E156" s="296">
        <f>SUM('10'!$X$11:$AA$11)</f>
        <v>0</v>
      </c>
      <c r="F156" s="296">
        <f>SUM('10'!$X$12:$AA$12)</f>
        <v>0</v>
      </c>
      <c r="G156" s="296">
        <f>SUM('10'!$X$13:$AA$13)</f>
        <v>0</v>
      </c>
      <c r="H156" s="296">
        <f>SUM('10'!$X$14:$AA$14)</f>
        <v>0</v>
      </c>
      <c r="I156" s="296">
        <f>SUM('10'!$X$15:$AA$15)</f>
        <v>0</v>
      </c>
      <c r="J156" s="296">
        <f>SUM('10'!$X$16:$AA$16)</f>
        <v>0</v>
      </c>
      <c r="K156" s="297">
        <f>SUM('10'!$X$31:$AA$31)</f>
        <v>0</v>
      </c>
      <c r="L156" s="297">
        <f>SUM('10'!$X$32:$AA$32)</f>
        <v>0</v>
      </c>
      <c r="M156" s="297">
        <f>SUM('10'!$X$33:$AA$33)</f>
        <v>0</v>
      </c>
      <c r="N156" s="297">
        <f>SUM('10'!$X$34:$AA$34)</f>
        <v>0</v>
      </c>
      <c r="O156" s="297">
        <f>SUM('10'!$X$35:$AA$35)</f>
        <v>0</v>
      </c>
      <c r="P156" s="297">
        <f>SUM('10'!$X$36:$AA$36)</f>
        <v>0</v>
      </c>
      <c r="Q156" s="298">
        <f>SUM('10'!$X$38:$AA$38)</f>
        <v>0</v>
      </c>
      <c r="R156" s="298">
        <f>SUM('10'!$X$39:$AA$39)</f>
        <v>0</v>
      </c>
      <c r="S156" s="298">
        <f>SUM('10'!$X$40:$AA$40)</f>
        <v>0</v>
      </c>
      <c r="T156" s="277"/>
      <c r="U156" s="289">
        <f t="shared" si="6"/>
        <v>0</v>
      </c>
      <c r="V156" s="299">
        <f t="shared" si="7"/>
        <v>0</v>
      </c>
      <c r="W156" s="299">
        <f t="shared" si="8"/>
        <v>19.929989530618005</v>
      </c>
      <c r="X156" s="289">
        <f t="shared" si="9"/>
        <v>0</v>
      </c>
      <c r="Y156" s="299">
        <f t="shared" si="10"/>
        <v>19.929989530618005</v>
      </c>
    </row>
    <row r="157" spans="1:25" x14ac:dyDescent="0.2">
      <c r="B157" s="294" t="s">
        <v>5</v>
      </c>
      <c r="C157" s="295">
        <f t="shared" si="11"/>
        <v>45480</v>
      </c>
      <c r="D157" s="296">
        <f>SUM('10'!$AB$10:$AE$10)</f>
        <v>0</v>
      </c>
      <c r="E157" s="296">
        <f>SUM('10'!$AB$11:$AE$11)</f>
        <v>0</v>
      </c>
      <c r="F157" s="296">
        <f>SUM('10'!$AB$12:$AE$12)</f>
        <v>0</v>
      </c>
      <c r="G157" s="296">
        <f>SUM('10'!$AB$13:$AE$13)</f>
        <v>0</v>
      </c>
      <c r="H157" s="296">
        <f>SUM('10'!$AB$14:$AE$14)</f>
        <v>0</v>
      </c>
      <c r="I157" s="296">
        <f>SUM('10'!$AB$15:$AE$15)</f>
        <v>0</v>
      </c>
      <c r="J157" s="296">
        <f>SUM('10'!$AB$16:$AE$16)</f>
        <v>0</v>
      </c>
      <c r="K157" s="297">
        <f>SUM('10'!$AB$31:$AE$31)</f>
        <v>0</v>
      </c>
      <c r="L157" s="297">
        <f>SUM('10'!$AB$32:$AE$32)</f>
        <v>0</v>
      </c>
      <c r="M157" s="297">
        <f>SUM('10'!$AB$33:$AE$33)</f>
        <v>0</v>
      </c>
      <c r="N157" s="297">
        <f>SUM('10'!$AB$34:$AE$34)</f>
        <v>0</v>
      </c>
      <c r="O157" s="297">
        <f>SUM('10'!$AB$35:$AE$35)</f>
        <v>0</v>
      </c>
      <c r="P157" s="297">
        <f>SUM('10'!$AB$36:$AE$36)</f>
        <v>0</v>
      </c>
      <c r="Q157" s="298">
        <f>SUM('10'!$AB$38:$AE$38)</f>
        <v>0</v>
      </c>
      <c r="R157" s="298">
        <f>SUM('10'!$AB$39:$AE$39)</f>
        <v>0</v>
      </c>
      <c r="S157" s="298">
        <f>SUM('10'!$AB$40:$AE$40)</f>
        <v>0</v>
      </c>
      <c r="T157" s="277"/>
      <c r="U157" s="289">
        <f t="shared" si="6"/>
        <v>0</v>
      </c>
      <c r="V157" s="299">
        <f t="shared" si="7"/>
        <v>0</v>
      </c>
      <c r="W157" s="299">
        <f t="shared" si="8"/>
        <v>19.469508995560101</v>
      </c>
      <c r="X157" s="289">
        <f t="shared" si="9"/>
        <v>0</v>
      </c>
      <c r="Y157" s="299">
        <f t="shared" si="10"/>
        <v>19.469508995560101</v>
      </c>
    </row>
    <row r="158" spans="1:25" x14ac:dyDescent="0.2">
      <c r="A158" s="272">
        <v>11</v>
      </c>
      <c r="B158" s="294" t="s">
        <v>0</v>
      </c>
      <c r="C158" s="295">
        <f t="shared" si="11"/>
        <v>45481</v>
      </c>
      <c r="D158" s="296">
        <f>SUM('11'!$D$10:$G$10)</f>
        <v>0</v>
      </c>
      <c r="E158" s="296">
        <f>SUM('11'!$D$11:$G$11)</f>
        <v>0</v>
      </c>
      <c r="F158" s="296">
        <f>SUM('11'!$D$12:$G$12)</f>
        <v>0</v>
      </c>
      <c r="G158" s="296">
        <f>SUM('11'!$D$13:$G$13)</f>
        <v>0</v>
      </c>
      <c r="H158" s="296">
        <f>SUM('11'!$D$14:$G$14)</f>
        <v>0</v>
      </c>
      <c r="I158" s="296">
        <f>SUM('11'!$D$15:$G$15)</f>
        <v>0</v>
      </c>
      <c r="J158" s="296">
        <f>SUM('11'!$D$16:$G$16)</f>
        <v>0</v>
      </c>
      <c r="K158" s="297">
        <f>SUM('11'!$D$31:$G$31)</f>
        <v>0</v>
      </c>
      <c r="L158" s="297">
        <f>SUM('11'!$D$32:$G$32)</f>
        <v>0</v>
      </c>
      <c r="M158" s="297">
        <f>SUM('11'!$D$33:$G$33)</f>
        <v>0</v>
      </c>
      <c r="N158" s="297">
        <f>SUM('11'!$D$34:$G$34)</f>
        <v>0</v>
      </c>
      <c r="O158" s="297">
        <f>SUM('11'!$D$35:$G$35)</f>
        <v>0</v>
      </c>
      <c r="P158" s="297">
        <f>SUM('11'!$D$36:$G$36)</f>
        <v>0</v>
      </c>
      <c r="Q158" s="298">
        <f>SUM('11'!$D$38:$G$38)</f>
        <v>0</v>
      </c>
      <c r="R158" s="298">
        <f>SUM('11'!$D$39:$G$39)</f>
        <v>0</v>
      </c>
      <c r="S158" s="298">
        <f>SUM('11'!$D$40:$G$40)</f>
        <v>0</v>
      </c>
      <c r="T158" s="277"/>
      <c r="U158" s="289">
        <f t="shared" si="6"/>
        <v>0</v>
      </c>
      <c r="V158" s="299">
        <f t="shared" si="7"/>
        <v>0</v>
      </c>
      <c r="W158" s="299">
        <f t="shared" si="8"/>
        <v>19.019667819988136</v>
      </c>
      <c r="X158" s="289">
        <f t="shared" si="9"/>
        <v>0</v>
      </c>
      <c r="Y158" s="299">
        <f t="shared" si="10"/>
        <v>19.019667819988136</v>
      </c>
    </row>
    <row r="159" spans="1:25" x14ac:dyDescent="0.2">
      <c r="B159" s="294" t="s">
        <v>1</v>
      </c>
      <c r="C159" s="295">
        <f t="shared" si="11"/>
        <v>45482</v>
      </c>
      <c r="D159" s="296">
        <f>SUM('11'!$H$10:$K$10)</f>
        <v>0</v>
      </c>
      <c r="E159" s="296">
        <f>SUM('11'!$H$11:$K$11)</f>
        <v>0</v>
      </c>
      <c r="F159" s="296">
        <f>SUM('11'!$H$12:$K$12)</f>
        <v>0</v>
      </c>
      <c r="G159" s="296">
        <f>SUM('11'!$H$13:$K$13)</f>
        <v>0</v>
      </c>
      <c r="H159" s="296">
        <f>SUM('11'!$H$14:$K$14)</f>
        <v>0</v>
      </c>
      <c r="I159" s="296">
        <f>SUM('11'!$H$15:$K$15)</f>
        <v>0</v>
      </c>
      <c r="J159" s="296">
        <f>SUM('11'!$H$16:$K$16)</f>
        <v>0</v>
      </c>
      <c r="K159" s="297">
        <f>SUM('11'!$H$31:$K$31)</f>
        <v>0</v>
      </c>
      <c r="L159" s="297">
        <f>SUM('11'!$H$32:$K$32)</f>
        <v>0</v>
      </c>
      <c r="M159" s="297">
        <f>SUM('11'!$H$33:$K$33)</f>
        <v>0</v>
      </c>
      <c r="N159" s="297">
        <f>SUM('11'!$H$34:$K$34)</f>
        <v>0</v>
      </c>
      <c r="O159" s="297">
        <f>SUM('11'!$H$35:$K$35)</f>
        <v>0</v>
      </c>
      <c r="P159" s="297">
        <f>SUM('11'!$H$36:$K$36)</f>
        <v>0</v>
      </c>
      <c r="Q159" s="298">
        <f>SUM('11'!$H$38:$K$38)</f>
        <v>0</v>
      </c>
      <c r="R159" s="298">
        <f>SUM('11'!$H$39:$K$39)</f>
        <v>0</v>
      </c>
      <c r="S159" s="298">
        <f>SUM('11'!$H$40:$K$40)</f>
        <v>0</v>
      </c>
      <c r="T159" s="277"/>
      <c r="U159" s="289">
        <f t="shared" si="6"/>
        <v>0</v>
      </c>
      <c r="V159" s="299">
        <f t="shared" si="7"/>
        <v>0</v>
      </c>
      <c r="W159" s="299">
        <f t="shared" si="8"/>
        <v>18.580220182501087</v>
      </c>
      <c r="X159" s="289">
        <f t="shared" si="9"/>
        <v>0</v>
      </c>
      <c r="Y159" s="299">
        <f t="shared" si="10"/>
        <v>18.580220182501087</v>
      </c>
    </row>
    <row r="160" spans="1:25" x14ac:dyDescent="0.2">
      <c r="B160" s="294" t="s">
        <v>2</v>
      </c>
      <c r="C160" s="295">
        <f t="shared" si="11"/>
        <v>45483</v>
      </c>
      <c r="D160" s="296">
        <f>SUM('11'!$L$10:$O$10)</f>
        <v>0</v>
      </c>
      <c r="E160" s="296">
        <f>SUM('11'!$L$11:$O$11)</f>
        <v>0</v>
      </c>
      <c r="F160" s="296">
        <f>SUM('11'!$L$12:$O$12)</f>
        <v>0</v>
      </c>
      <c r="G160" s="296">
        <f>SUM('11'!$L$13:$O$13)</f>
        <v>0</v>
      </c>
      <c r="H160" s="296">
        <f>SUM('11'!$L$14:$O$14)</f>
        <v>0</v>
      </c>
      <c r="I160" s="296">
        <f>SUM('11'!$L$15:$O$15)</f>
        <v>0</v>
      </c>
      <c r="J160" s="296">
        <f>SUM('11'!$L$16:$O$16)</f>
        <v>0</v>
      </c>
      <c r="K160" s="297">
        <f>SUM('11'!$L$31:$O$31)</f>
        <v>0</v>
      </c>
      <c r="L160" s="297">
        <f>SUM('11'!$L$32:$O$32)</f>
        <v>0</v>
      </c>
      <c r="M160" s="297">
        <f>SUM('11'!$L$33:$O$33)</f>
        <v>0</v>
      </c>
      <c r="N160" s="297">
        <f>SUM('11'!$L$34:$O$34)</f>
        <v>0</v>
      </c>
      <c r="O160" s="297">
        <f>SUM('11'!$L$35:$O$35)</f>
        <v>0</v>
      </c>
      <c r="P160" s="297">
        <f>SUM('11'!$L$36:$O$36)</f>
        <v>0</v>
      </c>
      <c r="Q160" s="298">
        <f>SUM('11'!$L$38:$O$38)</f>
        <v>0</v>
      </c>
      <c r="R160" s="298">
        <f>SUM('11'!$L$39:$O$39)</f>
        <v>0</v>
      </c>
      <c r="S160" s="298">
        <f>SUM('11'!$L$40:$O$40)</f>
        <v>0</v>
      </c>
      <c r="T160" s="277"/>
      <c r="U160" s="289">
        <f t="shared" si="6"/>
        <v>0</v>
      </c>
      <c r="V160" s="299">
        <f t="shared" si="7"/>
        <v>0</v>
      </c>
      <c r="W160" s="299">
        <f t="shared" si="8"/>
        <v>18.150925941378297</v>
      </c>
      <c r="X160" s="289">
        <f t="shared" si="9"/>
        <v>0</v>
      </c>
      <c r="Y160" s="299">
        <f t="shared" si="10"/>
        <v>18.150925941378297</v>
      </c>
    </row>
    <row r="161" spans="1:25" x14ac:dyDescent="0.2">
      <c r="B161" s="294" t="s">
        <v>55</v>
      </c>
      <c r="C161" s="295">
        <f t="shared" si="11"/>
        <v>45484</v>
      </c>
      <c r="D161" s="296">
        <f>SUM('11'!$P$10:$S$10)</f>
        <v>0</v>
      </c>
      <c r="E161" s="296">
        <f>SUM('11'!$P$11:$S$11)</f>
        <v>0</v>
      </c>
      <c r="F161" s="296">
        <f>SUM('11'!$P$12:$S$12)</f>
        <v>0</v>
      </c>
      <c r="G161" s="296">
        <f>SUM('11'!$P$13:$S$13)</f>
        <v>0</v>
      </c>
      <c r="H161" s="296">
        <f>SUM('11'!$P$14:$S$14)</f>
        <v>0</v>
      </c>
      <c r="I161" s="296">
        <f>SUM('11'!$P$15:$S$15)</f>
        <v>0</v>
      </c>
      <c r="J161" s="296">
        <f>SUM('11'!$P$16:$S$16)</f>
        <v>0</v>
      </c>
      <c r="K161" s="297">
        <f>SUM('11'!$P$31:$S$31)</f>
        <v>0</v>
      </c>
      <c r="L161" s="297">
        <f>SUM('11'!$P$32:$S$32)</f>
        <v>0</v>
      </c>
      <c r="M161" s="297">
        <f>SUM('11'!$P$33:$S$33)</f>
        <v>0</v>
      </c>
      <c r="N161" s="297">
        <f>SUM('11'!$P$34:$S$34)</f>
        <v>0</v>
      </c>
      <c r="O161" s="297">
        <f>SUM('11'!$P$35:$S$35)</f>
        <v>0</v>
      </c>
      <c r="P161" s="297">
        <f>SUM('11'!$P$36:$S$36)</f>
        <v>0</v>
      </c>
      <c r="Q161" s="298">
        <f>SUM('11'!$P$38:$S$38)</f>
        <v>0</v>
      </c>
      <c r="R161" s="298">
        <f>SUM('11'!$P$39:$S$39)</f>
        <v>0</v>
      </c>
      <c r="S161" s="298">
        <f>SUM('11'!$P$40:$S$40)</f>
        <v>0</v>
      </c>
      <c r="T161" s="277"/>
      <c r="U161" s="289">
        <f t="shared" si="6"/>
        <v>0</v>
      </c>
      <c r="V161" s="299">
        <f t="shared" si="7"/>
        <v>0</v>
      </c>
      <c r="W161" s="299">
        <f t="shared" si="8"/>
        <v>17.731550503351006</v>
      </c>
      <c r="X161" s="289">
        <f t="shared" si="9"/>
        <v>0</v>
      </c>
      <c r="Y161" s="299">
        <f t="shared" si="10"/>
        <v>17.731550503351006</v>
      </c>
    </row>
    <row r="162" spans="1:25" x14ac:dyDescent="0.2">
      <c r="B162" s="294" t="s">
        <v>3</v>
      </c>
      <c r="C162" s="295">
        <f t="shared" si="11"/>
        <v>45485</v>
      </c>
      <c r="D162" s="296">
        <f>SUM('11'!$T$10:$W$10)</f>
        <v>0</v>
      </c>
      <c r="E162" s="296">
        <f>SUM('11'!$T$11:$W$11)</f>
        <v>0</v>
      </c>
      <c r="F162" s="296">
        <f>SUM('11'!$T$12:$W$12)</f>
        <v>0</v>
      </c>
      <c r="G162" s="296">
        <f>SUM('11'!$T$13:$W$13)</f>
        <v>0</v>
      </c>
      <c r="H162" s="296">
        <f>SUM('11'!$T$14:$W$14)</f>
        <v>0</v>
      </c>
      <c r="I162" s="296">
        <f>SUM('11'!$T$15:$W$15)</f>
        <v>0</v>
      </c>
      <c r="J162" s="296">
        <f>SUM('11'!$T$16:$W$16)</f>
        <v>0</v>
      </c>
      <c r="K162" s="297">
        <f>SUM('11'!$T$31:$W$31)</f>
        <v>0</v>
      </c>
      <c r="L162" s="297">
        <f>SUM('11'!$T$32:$W$32)</f>
        <v>0</v>
      </c>
      <c r="M162" s="297">
        <f>SUM('11'!$T$33:$W$33)</f>
        <v>0</v>
      </c>
      <c r="N162" s="297">
        <f>SUM('11'!$T$34:$W$34)</f>
        <v>0</v>
      </c>
      <c r="O162" s="297">
        <f>SUM('11'!$T$35:$W$35)</f>
        <v>0</v>
      </c>
      <c r="P162" s="297">
        <f>SUM('11'!$T$36:$W$36)</f>
        <v>0</v>
      </c>
      <c r="Q162" s="298">
        <f>SUM('11'!$T$38:$W$38)</f>
        <v>0</v>
      </c>
      <c r="R162" s="298">
        <f>SUM('11'!$T$39:$W$39)</f>
        <v>0</v>
      </c>
      <c r="S162" s="298">
        <f>SUM('11'!$T$40:$W$40)</f>
        <v>0</v>
      </c>
      <c r="T162" s="277"/>
      <c r="U162" s="289">
        <f t="shared" si="6"/>
        <v>0</v>
      </c>
      <c r="V162" s="299">
        <f t="shared" si="7"/>
        <v>0</v>
      </c>
      <c r="W162" s="299">
        <f t="shared" si="8"/>
        <v>17.321864695405871</v>
      </c>
      <c r="X162" s="289">
        <f t="shared" si="9"/>
        <v>0</v>
      </c>
      <c r="Y162" s="299">
        <f t="shared" si="10"/>
        <v>17.321864695405871</v>
      </c>
    </row>
    <row r="163" spans="1:25" x14ac:dyDescent="0.2">
      <c r="B163" s="294" t="s">
        <v>4</v>
      </c>
      <c r="C163" s="295">
        <f t="shared" si="11"/>
        <v>45486</v>
      </c>
      <c r="D163" s="296">
        <f>SUM('11'!$X$10:$AA$10)</f>
        <v>0</v>
      </c>
      <c r="E163" s="296">
        <f>SUM('11'!$X$11:$AA$11)</f>
        <v>0</v>
      </c>
      <c r="F163" s="296">
        <f>SUM('11'!$X$12:$AA$12)</f>
        <v>0</v>
      </c>
      <c r="G163" s="296">
        <f>SUM('11'!$X$13:$AA$13)</f>
        <v>0</v>
      </c>
      <c r="H163" s="296">
        <f>SUM('11'!$X$14:$AA$14)</f>
        <v>0</v>
      </c>
      <c r="I163" s="296">
        <f>SUM('11'!$X$15:$AA$15)</f>
        <v>0</v>
      </c>
      <c r="J163" s="296">
        <f>SUM('11'!$X$16:$AA$16)</f>
        <v>0</v>
      </c>
      <c r="K163" s="297">
        <f>SUM('11'!$X$31:$AA$31)</f>
        <v>0</v>
      </c>
      <c r="L163" s="297">
        <f>SUM('11'!$X$32:$AA$32)</f>
        <v>0</v>
      </c>
      <c r="M163" s="297">
        <f>SUM('11'!$X$33:$AA$33)</f>
        <v>0</v>
      </c>
      <c r="N163" s="297">
        <f>SUM('11'!$X$34:$AA$34)</f>
        <v>0</v>
      </c>
      <c r="O163" s="297">
        <f>SUM('11'!$X$35:$AA$35)</f>
        <v>0</v>
      </c>
      <c r="P163" s="297">
        <f>SUM('11'!$X$36:$AA$36)</f>
        <v>0</v>
      </c>
      <c r="Q163" s="298">
        <f>SUM('11'!$X$38:$AA$38)</f>
        <v>0</v>
      </c>
      <c r="R163" s="298">
        <f>SUM('11'!$X$39:$AA$39)</f>
        <v>0</v>
      </c>
      <c r="S163" s="298">
        <f>SUM('11'!$X$40:$AA$40)</f>
        <v>0</v>
      </c>
      <c r="T163" s="277"/>
      <c r="U163" s="289">
        <f t="shared" si="6"/>
        <v>0</v>
      </c>
      <c r="V163" s="299">
        <f t="shared" si="7"/>
        <v>0</v>
      </c>
      <c r="W163" s="299">
        <f t="shared" si="8"/>
        <v>16.92164463955049</v>
      </c>
      <c r="X163" s="289">
        <f t="shared" si="9"/>
        <v>0</v>
      </c>
      <c r="Y163" s="299">
        <f t="shared" si="10"/>
        <v>16.92164463955049</v>
      </c>
    </row>
    <row r="164" spans="1:25" x14ac:dyDescent="0.2">
      <c r="B164" s="294" t="s">
        <v>5</v>
      </c>
      <c r="C164" s="295">
        <f t="shared" si="11"/>
        <v>45487</v>
      </c>
      <c r="D164" s="296">
        <f>SUM('11'!$AB$10:$AE$10)</f>
        <v>0</v>
      </c>
      <c r="E164" s="296">
        <f>SUM('11'!$AB$11:$AE$11)</f>
        <v>0</v>
      </c>
      <c r="F164" s="296">
        <f>SUM('11'!$AB$12:$AE$12)</f>
        <v>0</v>
      </c>
      <c r="G164" s="296">
        <f>SUM('11'!$AB$13:$AE$13)</f>
        <v>0</v>
      </c>
      <c r="H164" s="296">
        <f>SUM('11'!$AB$14:$AE$14)</f>
        <v>0</v>
      </c>
      <c r="I164" s="296">
        <f>SUM('11'!$AB$15:$AE$15)</f>
        <v>0</v>
      </c>
      <c r="J164" s="296">
        <f>SUM('11'!$AB$16:$AE$16)</f>
        <v>0</v>
      </c>
      <c r="K164" s="297">
        <f>SUM('11'!$AB$31:$AE$31)</f>
        <v>0</v>
      </c>
      <c r="L164" s="297">
        <f>SUM('11'!$AB$32:$AE$32)</f>
        <v>0</v>
      </c>
      <c r="M164" s="297">
        <f>SUM('11'!$AB$33:$AE$33)</f>
        <v>0</v>
      </c>
      <c r="N164" s="297">
        <f>SUM('11'!$AB$34:$AE$34)</f>
        <v>0</v>
      </c>
      <c r="O164" s="297">
        <f>SUM('11'!$AB$35:$AE$35)</f>
        <v>0</v>
      </c>
      <c r="P164" s="297">
        <f>SUM('11'!$AB$36:$AE$36)</f>
        <v>0</v>
      </c>
      <c r="Q164" s="298">
        <f>SUM('11'!$AB$38:$AE$38)</f>
        <v>0</v>
      </c>
      <c r="R164" s="298">
        <f>SUM('11'!$AB$39:$AE$39)</f>
        <v>0</v>
      </c>
      <c r="S164" s="298">
        <f>SUM('11'!$AB$40:$AE$40)</f>
        <v>0</v>
      </c>
      <c r="T164" s="277"/>
      <c r="U164" s="289">
        <f t="shared" si="6"/>
        <v>0</v>
      </c>
      <c r="V164" s="299">
        <f t="shared" si="7"/>
        <v>0</v>
      </c>
      <c r="W164" s="299">
        <f t="shared" si="8"/>
        <v>16.53067163047243</v>
      </c>
      <c r="X164" s="289">
        <f t="shared" si="9"/>
        <v>0</v>
      </c>
      <c r="Y164" s="299">
        <f t="shared" si="10"/>
        <v>16.53067163047243</v>
      </c>
    </row>
    <row r="165" spans="1:25" x14ac:dyDescent="0.2">
      <c r="A165" s="272">
        <v>12</v>
      </c>
      <c r="B165" s="294" t="s">
        <v>0</v>
      </c>
      <c r="C165" s="295">
        <f t="shared" si="11"/>
        <v>45488</v>
      </c>
      <c r="D165" s="296">
        <f>SUM('12'!$D$10:$G$10)</f>
        <v>0</v>
      </c>
      <c r="E165" s="296">
        <f>SUM('12'!$D$11:$G$11)</f>
        <v>0</v>
      </c>
      <c r="F165" s="296">
        <f>SUM('12'!$D$12:$G$12)</f>
        <v>0</v>
      </c>
      <c r="G165" s="296">
        <f>SUM('12'!$D$13:$G$13)</f>
        <v>0</v>
      </c>
      <c r="H165" s="296">
        <f>SUM('12'!$D$14:$G$14)</f>
        <v>0</v>
      </c>
      <c r="I165" s="296">
        <f>SUM('12'!$D$15:$G$15)</f>
        <v>0</v>
      </c>
      <c r="J165" s="296">
        <f>SUM('12'!$D$16:$G$16)</f>
        <v>0</v>
      </c>
      <c r="K165" s="297">
        <f>SUM('12'!$D$31:$G$31)</f>
        <v>0</v>
      </c>
      <c r="L165" s="297">
        <f>SUM('12'!$D$32:$G$32)</f>
        <v>0</v>
      </c>
      <c r="M165" s="297">
        <f>SUM('12'!$D$33:$G$33)</f>
        <v>0</v>
      </c>
      <c r="N165" s="297">
        <f>SUM('12'!$D$34:$G$34)</f>
        <v>0</v>
      </c>
      <c r="O165" s="297">
        <f>SUM('12'!$D$35:$G$35)</f>
        <v>0</v>
      </c>
      <c r="P165" s="297">
        <f>SUM('12'!$D$36:$G$36)</f>
        <v>0</v>
      </c>
      <c r="Q165" s="298">
        <f>SUM('12'!$D$38:$G$38)</f>
        <v>0</v>
      </c>
      <c r="R165" s="298">
        <f>SUM('12'!$D$39:$G$39)</f>
        <v>0</v>
      </c>
      <c r="S165" s="298">
        <f>SUM('12'!$D$40:$G$40)</f>
        <v>0</v>
      </c>
      <c r="T165" s="277"/>
      <c r="U165" s="289">
        <f t="shared" si="6"/>
        <v>0</v>
      </c>
      <c r="V165" s="299">
        <f t="shared" si="7"/>
        <v>0</v>
      </c>
      <c r="W165" s="299">
        <f t="shared" si="8"/>
        <v>16.148732016024955</v>
      </c>
      <c r="X165" s="289">
        <f t="shared" si="9"/>
        <v>0</v>
      </c>
      <c r="Y165" s="299">
        <f t="shared" si="10"/>
        <v>16.148732016024955</v>
      </c>
    </row>
    <row r="166" spans="1:25" x14ac:dyDescent="0.2">
      <c r="B166" s="294" t="s">
        <v>1</v>
      </c>
      <c r="C166" s="295">
        <f t="shared" si="11"/>
        <v>45489</v>
      </c>
      <c r="D166" s="296">
        <f>SUM('12'!$H$10:$K$10)</f>
        <v>0</v>
      </c>
      <c r="E166" s="296">
        <f>SUM('12'!$H$11:$K$11)</f>
        <v>0</v>
      </c>
      <c r="F166" s="296">
        <f>SUM('12'!$H$12:$K$12)</f>
        <v>0</v>
      </c>
      <c r="G166" s="296">
        <f>SUM('12'!$H$13:$K$13)</f>
        <v>0</v>
      </c>
      <c r="H166" s="296">
        <f>SUM('12'!$H$14:$K$14)</f>
        <v>0</v>
      </c>
      <c r="I166" s="296">
        <f>SUM('12'!$H$15:$K$15)</f>
        <v>0</v>
      </c>
      <c r="J166" s="296">
        <f>SUM('12'!$H$16:$K$16)</f>
        <v>0</v>
      </c>
      <c r="K166" s="297">
        <f>SUM('12'!$H$31:$K$31)</f>
        <v>0</v>
      </c>
      <c r="L166" s="297">
        <f>SUM('12'!$H$32:$K$32)</f>
        <v>0</v>
      </c>
      <c r="M166" s="297">
        <f>SUM('12'!$H$33:$K$33)</f>
        <v>0</v>
      </c>
      <c r="N166" s="297">
        <f>SUM('12'!$H$34:$K$34)</f>
        <v>0</v>
      </c>
      <c r="O166" s="297">
        <f>SUM('12'!$H$35:$K$35)</f>
        <v>0</v>
      </c>
      <c r="P166" s="297">
        <f>SUM('12'!$H$36:$K$36)</f>
        <v>0</v>
      </c>
      <c r="Q166" s="298">
        <f>SUM('12'!$H$38:$K$38)</f>
        <v>0</v>
      </c>
      <c r="R166" s="298">
        <f>SUM('12'!$H$39:$K$39)</f>
        <v>0</v>
      </c>
      <c r="S166" s="298">
        <f>SUM('12'!$H$40:$K$40)</f>
        <v>0</v>
      </c>
      <c r="T166" s="277"/>
      <c r="U166" s="289">
        <f t="shared" si="6"/>
        <v>0</v>
      </c>
      <c r="V166" s="299">
        <f t="shared" si="7"/>
        <v>0</v>
      </c>
      <c r="W166" s="299">
        <f t="shared" si="8"/>
        <v>15.775617080474094</v>
      </c>
      <c r="X166" s="289">
        <f t="shared" si="9"/>
        <v>0</v>
      </c>
      <c r="Y166" s="299">
        <f t="shared" si="10"/>
        <v>15.775617080474094</v>
      </c>
    </row>
    <row r="167" spans="1:25" x14ac:dyDescent="0.2">
      <c r="B167" s="294" t="s">
        <v>2</v>
      </c>
      <c r="C167" s="295">
        <f t="shared" si="11"/>
        <v>45490</v>
      </c>
      <c r="D167" s="296">
        <f>SUM('12'!$L$10:$O$10)</f>
        <v>0</v>
      </c>
      <c r="E167" s="296">
        <f>SUM('12'!$L$11:$O$11)</f>
        <v>0</v>
      </c>
      <c r="F167" s="296">
        <f>SUM('12'!$L$12:$O$12)</f>
        <v>0</v>
      </c>
      <c r="G167" s="296">
        <f>SUM('12'!$L$13:$O$13)</f>
        <v>0</v>
      </c>
      <c r="H167" s="296">
        <f>SUM('12'!$L$14:$O$14)</f>
        <v>0</v>
      </c>
      <c r="I167" s="296">
        <f>SUM('12'!$L$15:$O$15)</f>
        <v>0</v>
      </c>
      <c r="J167" s="296">
        <f>SUM('12'!$L$16:$O$16)</f>
        <v>0</v>
      </c>
      <c r="K167" s="297">
        <f>SUM('12'!$L$31:$O$31)</f>
        <v>0</v>
      </c>
      <c r="L167" s="297">
        <f>SUM('12'!$L$32:$O$32)</f>
        <v>0</v>
      </c>
      <c r="M167" s="297">
        <f>SUM('12'!$L$33:$O$33)</f>
        <v>0</v>
      </c>
      <c r="N167" s="297">
        <f>SUM('12'!$L$34:$O$34)</f>
        <v>0</v>
      </c>
      <c r="O167" s="297">
        <f>SUM('12'!$L$35:$O$35)</f>
        <v>0</v>
      </c>
      <c r="P167" s="297">
        <f>SUM('12'!$L$36:$O$36)</f>
        <v>0</v>
      </c>
      <c r="Q167" s="298">
        <f>SUM('12'!$L$38:$O$38)</f>
        <v>0</v>
      </c>
      <c r="R167" s="298">
        <f>SUM('12'!$L$39:$O$39)</f>
        <v>0</v>
      </c>
      <c r="S167" s="298">
        <f>SUM('12'!$L$40:$O$40)</f>
        <v>0</v>
      </c>
      <c r="T167" s="277"/>
      <c r="U167" s="289">
        <f t="shared" si="6"/>
        <v>0</v>
      </c>
      <c r="V167" s="299">
        <f t="shared" si="7"/>
        <v>0</v>
      </c>
      <c r="W167" s="299">
        <f t="shared" si="8"/>
        <v>15.411122930443295</v>
      </c>
      <c r="X167" s="289">
        <f t="shared" si="9"/>
        <v>0</v>
      </c>
      <c r="Y167" s="299">
        <f t="shared" si="10"/>
        <v>15.411122930443295</v>
      </c>
    </row>
    <row r="168" spans="1:25" x14ac:dyDescent="0.2">
      <c r="B168" s="294" t="s">
        <v>55</v>
      </c>
      <c r="C168" s="295">
        <f t="shared" si="11"/>
        <v>45491</v>
      </c>
      <c r="D168" s="296">
        <f>SUM('12'!$P$10:$S$10)</f>
        <v>0</v>
      </c>
      <c r="E168" s="296">
        <f>SUM('12'!$P$11:$S$11)</f>
        <v>0</v>
      </c>
      <c r="F168" s="296">
        <f>SUM('12'!$P$12:$S$12)</f>
        <v>0</v>
      </c>
      <c r="G168" s="296">
        <f>SUM('12'!$P$13:$S$13)</f>
        <v>0</v>
      </c>
      <c r="H168" s="296">
        <f>SUM('12'!$P$14:$S$14)</f>
        <v>0</v>
      </c>
      <c r="I168" s="296">
        <f>SUM('12'!$P$15:$S$15)</f>
        <v>0</v>
      </c>
      <c r="J168" s="296">
        <f>SUM('12'!$P$16:$S$16)</f>
        <v>0</v>
      </c>
      <c r="K168" s="297">
        <f>SUM('12'!$P$31:$S$31)</f>
        <v>0</v>
      </c>
      <c r="L168" s="297">
        <f>SUM('12'!$P$32:$S$32)</f>
        <v>0</v>
      </c>
      <c r="M168" s="297">
        <f>SUM('12'!$P$33:$S$33)</f>
        <v>0</v>
      </c>
      <c r="N168" s="297">
        <f>SUM('12'!$P$34:$S$34)</f>
        <v>0</v>
      </c>
      <c r="O168" s="297">
        <f>SUM('12'!$P$35:$S$35)</f>
        <v>0</v>
      </c>
      <c r="P168" s="297">
        <f>SUM('12'!$P$36:$S$36)</f>
        <v>0</v>
      </c>
      <c r="Q168" s="298">
        <f>SUM('12'!$P$38:$S$38)</f>
        <v>0</v>
      </c>
      <c r="R168" s="298">
        <f>SUM('12'!$P$39:$S$39)</f>
        <v>0</v>
      </c>
      <c r="S168" s="298">
        <f>SUM('12'!$P$40:$S$40)</f>
        <v>0</v>
      </c>
      <c r="T168" s="277"/>
      <c r="U168" s="289">
        <f t="shared" si="6"/>
        <v>0</v>
      </c>
      <c r="V168" s="299">
        <f t="shared" si="7"/>
        <v>0</v>
      </c>
      <c r="W168" s="299">
        <f t="shared" si="8"/>
        <v>15.055050383493311</v>
      </c>
      <c r="X168" s="289">
        <f t="shared" si="9"/>
        <v>0</v>
      </c>
      <c r="Y168" s="299">
        <f t="shared" si="10"/>
        <v>15.055050383493311</v>
      </c>
    </row>
    <row r="169" spans="1:25" x14ac:dyDescent="0.2">
      <c r="B169" s="294" t="s">
        <v>3</v>
      </c>
      <c r="C169" s="295">
        <f t="shared" si="11"/>
        <v>45492</v>
      </c>
      <c r="D169" s="296">
        <f>SUM('12'!$T$10:$W$10)</f>
        <v>0</v>
      </c>
      <c r="E169" s="296">
        <f>SUM('12'!$T$11:$W$11)</f>
        <v>0</v>
      </c>
      <c r="F169" s="296">
        <f>SUM('12'!$T$12:$W$12)</f>
        <v>0</v>
      </c>
      <c r="G169" s="296">
        <f>SUM('12'!$T$13:$W$13)</f>
        <v>0</v>
      </c>
      <c r="H169" s="296">
        <f>SUM('12'!$T$14:$W$14)</f>
        <v>0</v>
      </c>
      <c r="I169" s="296">
        <f>SUM('12'!$T$15:$W$15)</f>
        <v>0</v>
      </c>
      <c r="J169" s="296">
        <f>SUM('12'!$T$16:$W$16)</f>
        <v>0</v>
      </c>
      <c r="K169" s="297">
        <f>SUM('12'!$T$31:$W$31)</f>
        <v>0</v>
      </c>
      <c r="L169" s="297">
        <f>SUM('12'!$T$32:$W$32)</f>
        <v>0</v>
      </c>
      <c r="M169" s="297">
        <f>SUM('12'!$T$33:$W$33)</f>
        <v>0</v>
      </c>
      <c r="N169" s="297">
        <f>SUM('12'!$T$34:$W$34)</f>
        <v>0</v>
      </c>
      <c r="O169" s="297">
        <f>SUM('12'!$T$35:$W$35)</f>
        <v>0</v>
      </c>
      <c r="P169" s="297">
        <f>SUM('12'!$T$36:$W$36)</f>
        <v>0</v>
      </c>
      <c r="Q169" s="298">
        <f>SUM('12'!$T$38:$W$38)</f>
        <v>0</v>
      </c>
      <c r="R169" s="298">
        <f>SUM('12'!$T$39:$W$39)</f>
        <v>0</v>
      </c>
      <c r="S169" s="298">
        <f>SUM('12'!$T$40:$W$40)</f>
        <v>0</v>
      </c>
      <c r="T169" s="277"/>
      <c r="U169" s="289">
        <f t="shared" si="6"/>
        <v>0</v>
      </c>
      <c r="V169" s="299">
        <f t="shared" si="7"/>
        <v>0</v>
      </c>
      <c r="W169" s="299">
        <f t="shared" si="8"/>
        <v>14.707204859276434</v>
      </c>
      <c r="X169" s="289">
        <f t="shared" si="9"/>
        <v>0</v>
      </c>
      <c r="Y169" s="299">
        <f t="shared" si="10"/>
        <v>14.707204859276434</v>
      </c>
    </row>
    <row r="170" spans="1:25" x14ac:dyDescent="0.2">
      <c r="B170" s="294" t="s">
        <v>4</v>
      </c>
      <c r="C170" s="295">
        <f t="shared" si="11"/>
        <v>45493</v>
      </c>
      <c r="D170" s="296">
        <f>SUM('12'!$X$10:$AA$10)</f>
        <v>0</v>
      </c>
      <c r="E170" s="296">
        <f>SUM('12'!$X$11:$AA$11)</f>
        <v>0</v>
      </c>
      <c r="F170" s="296">
        <f>SUM('12'!$X$12:$AA$12)</f>
        <v>0</v>
      </c>
      <c r="G170" s="296">
        <f>SUM('12'!$X$13:$AA$13)</f>
        <v>0</v>
      </c>
      <c r="H170" s="296">
        <f>SUM('12'!$X$14:$AA$14)</f>
        <v>0</v>
      </c>
      <c r="I170" s="296">
        <f>SUM('12'!$X$15:$AA$15)</f>
        <v>0</v>
      </c>
      <c r="J170" s="296">
        <f>SUM('12'!$X$16:$AA$16)</f>
        <v>0</v>
      </c>
      <c r="K170" s="297">
        <f>SUM('12'!$X$31:$AA$31)</f>
        <v>0</v>
      </c>
      <c r="L170" s="297">
        <f>SUM('12'!$X$32:$AA$32)</f>
        <v>0</v>
      </c>
      <c r="M170" s="297">
        <f>SUM('12'!$X$33:$AA$33)</f>
        <v>0</v>
      </c>
      <c r="N170" s="297">
        <f>SUM('12'!$X$34:$AA$34)</f>
        <v>0</v>
      </c>
      <c r="O170" s="297">
        <f>SUM('12'!$X$35:$AA$35)</f>
        <v>0</v>
      </c>
      <c r="P170" s="297">
        <f>SUM('12'!$X$36:$AA$36)</f>
        <v>0</v>
      </c>
      <c r="Q170" s="298">
        <f>SUM('12'!$X$38:$AA$38)</f>
        <v>0</v>
      </c>
      <c r="R170" s="298">
        <f>SUM('12'!$X$39:$AA$39)</f>
        <v>0</v>
      </c>
      <c r="S170" s="298">
        <f>SUM('12'!$X$40:$AA$40)</f>
        <v>0</v>
      </c>
      <c r="T170" s="277"/>
      <c r="U170" s="289">
        <f t="shared" si="6"/>
        <v>0</v>
      </c>
      <c r="V170" s="299">
        <f t="shared" si="7"/>
        <v>0</v>
      </c>
      <c r="W170" s="299">
        <f t="shared" si="8"/>
        <v>14.3673962732056</v>
      </c>
      <c r="X170" s="289">
        <f t="shared" si="9"/>
        <v>0</v>
      </c>
      <c r="Y170" s="299">
        <f t="shared" si="10"/>
        <v>14.3673962732056</v>
      </c>
    </row>
    <row r="171" spans="1:25" x14ac:dyDescent="0.2">
      <c r="B171" s="294" t="s">
        <v>5</v>
      </c>
      <c r="C171" s="295">
        <f t="shared" si="11"/>
        <v>45494</v>
      </c>
      <c r="D171" s="296">
        <f>SUM('12'!$AB$10:$AE$10)</f>
        <v>0</v>
      </c>
      <c r="E171" s="296">
        <f>SUM('12'!$AB$11:$AE$11)</f>
        <v>0</v>
      </c>
      <c r="F171" s="296">
        <f>SUM('12'!$AB$12:$AE$12)</f>
        <v>0</v>
      </c>
      <c r="G171" s="296">
        <f>SUM('12'!$AB$13:$AE$13)</f>
        <v>0</v>
      </c>
      <c r="H171" s="296">
        <f>SUM('12'!$AB$14:$AE$14)</f>
        <v>0</v>
      </c>
      <c r="I171" s="296">
        <f>SUM('12'!$AB$15:$AE$15)</f>
        <v>0</v>
      </c>
      <c r="J171" s="296">
        <f>SUM('12'!$AB$16:$AE$16)</f>
        <v>0</v>
      </c>
      <c r="K171" s="297">
        <f>SUM('12'!$AB$31:$AE$31)</f>
        <v>0</v>
      </c>
      <c r="L171" s="297">
        <f>SUM('12'!$AB$32:$AE$32)</f>
        <v>0</v>
      </c>
      <c r="M171" s="297">
        <f>SUM('12'!$AB$33:$AE$33)</f>
        <v>0</v>
      </c>
      <c r="N171" s="297">
        <f>SUM('12'!$AB$34:$AE$34)</f>
        <v>0</v>
      </c>
      <c r="O171" s="297">
        <f>SUM('12'!$AB$35:$AE$35)</f>
        <v>0</v>
      </c>
      <c r="P171" s="297">
        <f>SUM('12'!$AB$36:$AE$36)</f>
        <v>0</v>
      </c>
      <c r="Q171" s="298">
        <f>SUM('12'!$AB$38:$AE$38)</f>
        <v>0</v>
      </c>
      <c r="R171" s="298">
        <f>SUM('12'!$AB$39:$AE$39)</f>
        <v>0</v>
      </c>
      <c r="S171" s="298">
        <f>SUM('12'!$AB$40:$AE$40)</f>
        <v>0</v>
      </c>
      <c r="T171" s="277"/>
      <c r="U171" s="289">
        <f t="shared" si="6"/>
        <v>0</v>
      </c>
      <c r="V171" s="299">
        <f t="shared" si="7"/>
        <v>0</v>
      </c>
      <c r="W171" s="299">
        <f t="shared" si="8"/>
        <v>14.035438932580268</v>
      </c>
      <c r="X171" s="289">
        <f t="shared" si="9"/>
        <v>0</v>
      </c>
      <c r="Y171" s="299">
        <f t="shared" si="10"/>
        <v>14.035438932580268</v>
      </c>
    </row>
    <row r="172" spans="1:25" x14ac:dyDescent="0.2">
      <c r="A172" s="272">
        <v>13</v>
      </c>
      <c r="B172" s="294" t="s">
        <v>0</v>
      </c>
      <c r="C172" s="295">
        <f t="shared" si="11"/>
        <v>45495</v>
      </c>
      <c r="D172" s="296">
        <f>SUM('13'!$D$10:$G$10)</f>
        <v>0</v>
      </c>
      <c r="E172" s="296">
        <f>SUM('13'!$D$11:$G$11)</f>
        <v>0</v>
      </c>
      <c r="F172" s="296">
        <f>SUM('13'!$D$12:$G$12)</f>
        <v>0</v>
      </c>
      <c r="G172" s="296">
        <f>SUM('13'!$D$13:$G$13)</f>
        <v>0</v>
      </c>
      <c r="H172" s="296">
        <f>SUM('13'!$D$14:$G$14)</f>
        <v>0</v>
      </c>
      <c r="I172" s="296">
        <f>SUM('13'!$D$15:$G$15)</f>
        <v>0</v>
      </c>
      <c r="J172" s="296">
        <f>SUM('13'!$D$16:$G$16)</f>
        <v>0</v>
      </c>
      <c r="K172" s="297">
        <f>SUM('13'!$D$31:$G$31)</f>
        <v>0</v>
      </c>
      <c r="L172" s="297">
        <f>SUM('13'!$D$32:$G$32)</f>
        <v>0</v>
      </c>
      <c r="M172" s="297">
        <f>SUM('13'!$D$33:$G$33)</f>
        <v>0</v>
      </c>
      <c r="N172" s="297">
        <f>SUM('13'!$D$34:$G$34)</f>
        <v>0</v>
      </c>
      <c r="O172" s="297">
        <f>SUM('13'!$D$35:$G$35)</f>
        <v>0</v>
      </c>
      <c r="P172" s="297">
        <f>SUM('13'!$D$36:$G$36)</f>
        <v>0</v>
      </c>
      <c r="Q172" s="298">
        <f>SUM('13'!$D$38:$G$38)</f>
        <v>0</v>
      </c>
      <c r="R172" s="298">
        <f>SUM('13'!$D$39:$G$39)</f>
        <v>0</v>
      </c>
      <c r="S172" s="298">
        <f>SUM('13'!$D$40:$G$40)</f>
        <v>0</v>
      </c>
      <c r="T172" s="277"/>
      <c r="U172" s="289">
        <f t="shared" si="6"/>
        <v>0</v>
      </c>
      <c r="V172" s="299">
        <f t="shared" si="7"/>
        <v>0</v>
      </c>
      <c r="W172" s="299">
        <f t="shared" si="8"/>
        <v>13.71115143511229</v>
      </c>
      <c r="X172" s="289">
        <f t="shared" si="9"/>
        <v>0</v>
      </c>
      <c r="Y172" s="299">
        <f t="shared" si="10"/>
        <v>13.71115143511229</v>
      </c>
    </row>
    <row r="173" spans="1:25" x14ac:dyDescent="0.2">
      <c r="B173" s="294" t="s">
        <v>1</v>
      </c>
      <c r="C173" s="295">
        <f t="shared" si="11"/>
        <v>45496</v>
      </c>
      <c r="D173" s="296">
        <f>SUM('13'!$H$10:$K$10)</f>
        <v>0</v>
      </c>
      <c r="E173" s="296">
        <f>SUM('13'!$H$11:$K$11)</f>
        <v>0</v>
      </c>
      <c r="F173" s="296">
        <f>SUM('13'!$H$12:$K$12)</f>
        <v>0</v>
      </c>
      <c r="G173" s="296">
        <f>SUM('13'!$H$13:$K$13)</f>
        <v>0</v>
      </c>
      <c r="H173" s="296">
        <f>SUM('13'!$H$14:$K$14)</f>
        <v>0</v>
      </c>
      <c r="I173" s="296">
        <f>SUM('13'!$H$15:$K$15)</f>
        <v>0</v>
      </c>
      <c r="J173" s="296">
        <f>SUM('13'!$H$16:$K$16)</f>
        <v>0</v>
      </c>
      <c r="K173" s="297">
        <f>SUM('13'!$H$31:$K$31)</f>
        <v>0</v>
      </c>
      <c r="L173" s="297">
        <f>SUM('13'!$H$32:$K$32)</f>
        <v>0</v>
      </c>
      <c r="M173" s="297">
        <f>SUM('13'!$H$33:$K$33)</f>
        <v>0</v>
      </c>
      <c r="N173" s="297">
        <f>SUM('13'!$H$34:$K$34)</f>
        <v>0</v>
      </c>
      <c r="O173" s="297">
        <f>SUM('13'!$H$35:$K$35)</f>
        <v>0</v>
      </c>
      <c r="P173" s="297">
        <f>SUM('13'!$H$36:$K$36)</f>
        <v>0</v>
      </c>
      <c r="Q173" s="298">
        <f>SUM('13'!$H$38:$K$38)</f>
        <v>0</v>
      </c>
      <c r="R173" s="298">
        <f>SUM('13'!$H$39:$K$39)</f>
        <v>0</v>
      </c>
      <c r="S173" s="298">
        <f>SUM('13'!$H$40:$K$40)</f>
        <v>0</v>
      </c>
      <c r="T173" s="277"/>
      <c r="U173" s="289">
        <f t="shared" si="6"/>
        <v>0</v>
      </c>
      <c r="V173" s="299">
        <f t="shared" si="7"/>
        <v>0</v>
      </c>
      <c r="W173" s="299">
        <f t="shared" si="8"/>
        <v>13.394356569796338</v>
      </c>
      <c r="X173" s="289">
        <f t="shared" si="9"/>
        <v>0</v>
      </c>
      <c r="Y173" s="299">
        <f t="shared" si="10"/>
        <v>13.394356569796338</v>
      </c>
    </row>
    <row r="174" spans="1:25" x14ac:dyDescent="0.2">
      <c r="B174" s="294" t="s">
        <v>2</v>
      </c>
      <c r="C174" s="295">
        <f t="shared" si="11"/>
        <v>45497</v>
      </c>
      <c r="D174" s="296">
        <f>SUM('13'!$L$10:$O$10)</f>
        <v>0</v>
      </c>
      <c r="E174" s="296">
        <f>SUM('13'!$L$11:$O$11)</f>
        <v>0</v>
      </c>
      <c r="F174" s="296">
        <f>SUM('13'!$L$12:$O$12)</f>
        <v>0</v>
      </c>
      <c r="G174" s="296">
        <f>SUM('13'!$L$13:$O$13)</f>
        <v>0</v>
      </c>
      <c r="H174" s="296">
        <f>SUM('13'!$L$14:$O$14)</f>
        <v>0</v>
      </c>
      <c r="I174" s="296">
        <f>SUM('13'!$L$15:$O$15)</f>
        <v>0</v>
      </c>
      <c r="J174" s="296">
        <f>SUM('13'!$L$16:$O$16)</f>
        <v>0</v>
      </c>
      <c r="K174" s="297">
        <f>SUM('13'!$L$31:$O$31)</f>
        <v>0</v>
      </c>
      <c r="L174" s="297">
        <f>SUM('13'!$L$32:$O$32)</f>
        <v>0</v>
      </c>
      <c r="M174" s="297">
        <f>SUM('13'!$L$33:$O$33)</f>
        <v>0</v>
      </c>
      <c r="N174" s="297">
        <f>SUM('13'!$L$34:$O$34)</f>
        <v>0</v>
      </c>
      <c r="O174" s="297">
        <f>SUM('13'!$L$35:$O$35)</f>
        <v>0</v>
      </c>
      <c r="P174" s="297">
        <f>SUM('13'!$L$36:$O$36)</f>
        <v>0</v>
      </c>
      <c r="Q174" s="298">
        <f>SUM('13'!$L$38:$O$38)</f>
        <v>0</v>
      </c>
      <c r="R174" s="298">
        <f>SUM('13'!$L$39:$O$39)</f>
        <v>0</v>
      </c>
      <c r="S174" s="298">
        <f>SUM('13'!$L$40:$O$40)</f>
        <v>0</v>
      </c>
      <c r="T174" s="277"/>
      <c r="U174" s="289">
        <f t="shared" si="6"/>
        <v>0</v>
      </c>
      <c r="V174" s="299">
        <f t="shared" si="7"/>
        <v>0</v>
      </c>
      <c r="W174" s="299">
        <f t="shared" si="8"/>
        <v>13.084881220070708</v>
      </c>
      <c r="X174" s="289">
        <f t="shared" si="9"/>
        <v>0</v>
      </c>
      <c r="Y174" s="299">
        <f t="shared" si="10"/>
        <v>13.084881220070708</v>
      </c>
    </row>
    <row r="175" spans="1:25" x14ac:dyDescent="0.2">
      <c r="B175" s="294" t="s">
        <v>55</v>
      </c>
      <c r="C175" s="295">
        <f t="shared" si="11"/>
        <v>45498</v>
      </c>
      <c r="D175" s="296">
        <f>SUM('13'!$P$10:$S$10)</f>
        <v>0</v>
      </c>
      <c r="E175" s="296">
        <f>SUM('13'!$P$11:$S$11)</f>
        <v>0</v>
      </c>
      <c r="F175" s="296">
        <f>SUM('13'!$P$12:$S$12)</f>
        <v>0</v>
      </c>
      <c r="G175" s="296">
        <f>SUM('13'!$P$13:$S$13)</f>
        <v>0</v>
      </c>
      <c r="H175" s="296">
        <f>SUM('13'!$P$14:$S$14)</f>
        <v>0</v>
      </c>
      <c r="I175" s="296">
        <f>SUM('13'!$P$15:$S$15)</f>
        <v>0</v>
      </c>
      <c r="J175" s="296">
        <f>SUM('13'!$P$16:$S$16)</f>
        <v>0</v>
      </c>
      <c r="K175" s="297">
        <f>SUM('13'!$P$31:$S$31)</f>
        <v>0</v>
      </c>
      <c r="L175" s="297">
        <f>SUM('13'!$P$32:$S$32)</f>
        <v>0</v>
      </c>
      <c r="M175" s="297">
        <f>SUM('13'!$P$33:$S$33)</f>
        <v>0</v>
      </c>
      <c r="N175" s="297">
        <f>SUM('13'!$P$34:$S$34)</f>
        <v>0</v>
      </c>
      <c r="O175" s="297">
        <f>SUM('13'!$P$35:$S$35)</f>
        <v>0</v>
      </c>
      <c r="P175" s="297">
        <f>SUM('13'!$P$36:$S$36)</f>
        <v>0</v>
      </c>
      <c r="Q175" s="298">
        <f>SUM('13'!$P$38:$S$38)</f>
        <v>0</v>
      </c>
      <c r="R175" s="298">
        <f>SUM('13'!$P$39:$S$39)</f>
        <v>0</v>
      </c>
      <c r="S175" s="298">
        <f>SUM('13'!$P$40:$S$40)</f>
        <v>0</v>
      </c>
      <c r="T175" s="277"/>
      <c r="U175" s="289">
        <f t="shared" si="6"/>
        <v>0</v>
      </c>
      <c r="V175" s="299">
        <f t="shared" si="7"/>
        <v>0</v>
      </c>
      <c r="W175" s="299">
        <f t="shared" si="8"/>
        <v>12.782556269215581</v>
      </c>
      <c r="X175" s="289">
        <f t="shared" si="9"/>
        <v>0</v>
      </c>
      <c r="Y175" s="299">
        <f t="shared" si="10"/>
        <v>12.782556269215581</v>
      </c>
    </row>
    <row r="176" spans="1:25" x14ac:dyDescent="0.2">
      <c r="B176" s="294" t="s">
        <v>3</v>
      </c>
      <c r="C176" s="295">
        <f t="shared" si="11"/>
        <v>45499</v>
      </c>
      <c r="D176" s="296">
        <f>SUM('13'!$T$10:$W$10)</f>
        <v>0</v>
      </c>
      <c r="E176" s="296">
        <f>SUM('13'!$T$11:$W$11)</f>
        <v>0</v>
      </c>
      <c r="F176" s="296">
        <f>SUM('13'!$T$12:$W$12)</f>
        <v>0</v>
      </c>
      <c r="G176" s="296">
        <f>SUM('13'!$T$13:$W$13)</f>
        <v>0</v>
      </c>
      <c r="H176" s="296">
        <f>SUM('13'!$T$14:$W$14)</f>
        <v>0</v>
      </c>
      <c r="I176" s="296">
        <f>SUM('13'!$T$15:$W$15)</f>
        <v>0</v>
      </c>
      <c r="J176" s="296">
        <f>SUM('13'!$T$16:$W$16)</f>
        <v>0</v>
      </c>
      <c r="K176" s="297">
        <f>SUM('13'!$T$31:$W$31)</f>
        <v>0</v>
      </c>
      <c r="L176" s="297">
        <f>SUM('13'!$T$32:$W$32)</f>
        <v>0</v>
      </c>
      <c r="M176" s="297">
        <f>SUM('13'!$T$33:$W$33)</f>
        <v>0</v>
      </c>
      <c r="N176" s="297">
        <f>SUM('13'!$T$34:$W$34)</f>
        <v>0</v>
      </c>
      <c r="O176" s="297">
        <f>SUM('13'!$T$35:$W$35)</f>
        <v>0</v>
      </c>
      <c r="P176" s="297">
        <f>SUM('13'!$T$36:$W$36)</f>
        <v>0</v>
      </c>
      <c r="Q176" s="298">
        <f>SUM('13'!$T$38:$W$38)</f>
        <v>0</v>
      </c>
      <c r="R176" s="298">
        <f>SUM('13'!$T$39:$W$39)</f>
        <v>0</v>
      </c>
      <c r="S176" s="298">
        <f>SUM('13'!$T$40:$W$40)</f>
        <v>0</v>
      </c>
      <c r="T176" s="277"/>
      <c r="U176" s="289">
        <f t="shared" si="6"/>
        <v>0</v>
      </c>
      <c r="V176" s="299">
        <f t="shared" si="7"/>
        <v>0</v>
      </c>
      <c r="W176" s="299">
        <f t="shared" si="8"/>
        <v>12.48721650793706</v>
      </c>
      <c r="X176" s="289">
        <f t="shared" si="9"/>
        <v>0</v>
      </c>
      <c r="Y176" s="299">
        <f t="shared" si="10"/>
        <v>12.48721650793706</v>
      </c>
    </row>
    <row r="177" spans="1:25" x14ac:dyDescent="0.2">
      <c r="B177" s="294" t="s">
        <v>4</v>
      </c>
      <c r="C177" s="295">
        <f t="shared" si="11"/>
        <v>45500</v>
      </c>
      <c r="D177" s="296">
        <f>SUM('13'!$X$10:$AA$10)</f>
        <v>0</v>
      </c>
      <c r="E177" s="296">
        <f>SUM('13'!$X$11:$AA$11)</f>
        <v>0</v>
      </c>
      <c r="F177" s="296">
        <f>SUM('13'!$X$12:$AA$12)</f>
        <v>0</v>
      </c>
      <c r="G177" s="296">
        <f>SUM('13'!$X$13:$AA$13)</f>
        <v>0</v>
      </c>
      <c r="H177" s="296">
        <f>SUM('13'!$X$14:$AA$14)</f>
        <v>0</v>
      </c>
      <c r="I177" s="296">
        <f>SUM('13'!$X$15:$AA$15)</f>
        <v>0</v>
      </c>
      <c r="J177" s="296">
        <f>SUM('13'!$X$16:$AA$16)</f>
        <v>0</v>
      </c>
      <c r="K177" s="297">
        <f>SUM('13'!$X$31:$AA$31)</f>
        <v>0</v>
      </c>
      <c r="L177" s="297">
        <f>SUM('13'!$X$32:$AA$32)</f>
        <v>0</v>
      </c>
      <c r="M177" s="297">
        <f>SUM('13'!$X$33:$AA$33)</f>
        <v>0</v>
      </c>
      <c r="N177" s="297">
        <f>SUM('13'!$X$34:$AA$34)</f>
        <v>0</v>
      </c>
      <c r="O177" s="297">
        <f>SUM('13'!$X$35:$AA$35)</f>
        <v>0</v>
      </c>
      <c r="P177" s="297">
        <f>SUM('13'!$X$36:$AA$36)</f>
        <v>0</v>
      </c>
      <c r="Q177" s="298">
        <f>SUM('13'!$X$38:$AA$38)</f>
        <v>0</v>
      </c>
      <c r="R177" s="298">
        <f>SUM('13'!$X$39:$AA$39)</f>
        <v>0</v>
      </c>
      <c r="S177" s="298">
        <f>SUM('13'!$X$40:$AA$40)</f>
        <v>0</v>
      </c>
      <c r="T177" s="277"/>
      <c r="U177" s="289">
        <f t="shared" si="6"/>
        <v>0</v>
      </c>
      <c r="V177" s="299">
        <f t="shared" si="7"/>
        <v>0</v>
      </c>
      <c r="W177" s="299">
        <f t="shared" si="8"/>
        <v>12.198700544086453</v>
      </c>
      <c r="X177" s="289">
        <f t="shared" si="9"/>
        <v>0</v>
      </c>
      <c r="Y177" s="299">
        <f t="shared" si="10"/>
        <v>12.198700544086453</v>
      </c>
    </row>
    <row r="178" spans="1:25" x14ac:dyDescent="0.2">
      <c r="B178" s="294" t="s">
        <v>5</v>
      </c>
      <c r="C178" s="295">
        <f t="shared" si="11"/>
        <v>45501</v>
      </c>
      <c r="D178" s="296">
        <f>SUM('13'!$AB$10:$AE$10)</f>
        <v>0</v>
      </c>
      <c r="E178" s="296">
        <f>SUM('13'!$AB$11:$AE$11)</f>
        <v>0</v>
      </c>
      <c r="F178" s="296">
        <f>SUM('13'!$AB$12:$AE$12)</f>
        <v>0</v>
      </c>
      <c r="G178" s="296">
        <f>SUM('13'!$AB$13:$AE$13)</f>
        <v>0</v>
      </c>
      <c r="H178" s="296">
        <f>SUM('13'!$AB$14:$AE$14)</f>
        <v>0</v>
      </c>
      <c r="I178" s="296">
        <f>SUM('13'!$AB$15:$AE$15)</f>
        <v>0</v>
      </c>
      <c r="J178" s="296">
        <f>SUM('13'!$AB$16:$AE$16)</f>
        <v>0</v>
      </c>
      <c r="K178" s="297">
        <f>SUM('13'!$AB$31:$AE$31)</f>
        <v>0</v>
      </c>
      <c r="L178" s="297">
        <f>SUM('13'!$AB$32:$AE$32)</f>
        <v>0</v>
      </c>
      <c r="M178" s="297">
        <f>SUM('13'!$AB$33:$AE$33)</f>
        <v>0</v>
      </c>
      <c r="N178" s="297">
        <f>SUM('13'!$AB$34:$AE$34)</f>
        <v>0</v>
      </c>
      <c r="O178" s="297">
        <f>SUM('13'!$AB$35:$AE$35)</f>
        <v>0</v>
      </c>
      <c r="P178" s="297">
        <f>SUM('13'!$AB$36:$AE$36)</f>
        <v>0</v>
      </c>
      <c r="Q178" s="298">
        <f>SUM('13'!$AB$38:$AE$38)</f>
        <v>0</v>
      </c>
      <c r="R178" s="298">
        <f>SUM('13'!$AB$39:$AE$39)</f>
        <v>0</v>
      </c>
      <c r="S178" s="298">
        <f>SUM('13'!$AB$40:$AE$40)</f>
        <v>0</v>
      </c>
      <c r="T178" s="277"/>
      <c r="U178" s="289">
        <f t="shared" si="6"/>
        <v>0</v>
      </c>
      <c r="V178" s="299">
        <f t="shared" si="7"/>
        <v>0</v>
      </c>
      <c r="W178" s="299">
        <f t="shared" si="8"/>
        <v>11.916850714465498</v>
      </c>
      <c r="X178" s="289">
        <f t="shared" si="9"/>
        <v>0</v>
      </c>
      <c r="Y178" s="299">
        <f t="shared" si="10"/>
        <v>11.916850714465498</v>
      </c>
    </row>
    <row r="179" spans="1:25" x14ac:dyDescent="0.2">
      <c r="A179" s="272">
        <v>14</v>
      </c>
      <c r="B179" s="294" t="s">
        <v>0</v>
      </c>
      <c r="C179" s="295">
        <f t="shared" si="11"/>
        <v>45502</v>
      </c>
      <c r="D179" s="296">
        <f>SUM('14'!$D$10:$G$10)</f>
        <v>0</v>
      </c>
      <c r="E179" s="296">
        <f>SUM('14'!$D$11:$G$11)</f>
        <v>0</v>
      </c>
      <c r="F179" s="296">
        <f>SUM('14'!$D$12:$G$12)</f>
        <v>0</v>
      </c>
      <c r="G179" s="296">
        <f>SUM('14'!$D$13:$G$13)</f>
        <v>0</v>
      </c>
      <c r="H179" s="296">
        <f>SUM('14'!$D$14:$G$14)</f>
        <v>0</v>
      </c>
      <c r="I179" s="296">
        <f>SUM('14'!$D$15:$G$15)</f>
        <v>0</v>
      </c>
      <c r="J179" s="296">
        <f>SUM('14'!$D$16:$G$16)</f>
        <v>0</v>
      </c>
      <c r="K179" s="297">
        <f>SUM('14'!$D$31:$G$31)</f>
        <v>0</v>
      </c>
      <c r="L179" s="297">
        <f>SUM('14'!$D$32:$G$32)</f>
        <v>0</v>
      </c>
      <c r="M179" s="297">
        <f>SUM('14'!$D$33:$G$33)</f>
        <v>0</v>
      </c>
      <c r="N179" s="297">
        <f>SUM('14'!$D$34:$G$34)</f>
        <v>0</v>
      </c>
      <c r="O179" s="297">
        <f>SUM('14'!$D$35:$G$35)</f>
        <v>0</v>
      </c>
      <c r="P179" s="297">
        <f>SUM('14'!$D$36:$G$36)</f>
        <v>0</v>
      </c>
      <c r="Q179" s="298">
        <f>SUM('14'!$D$38:$G$38)</f>
        <v>0</v>
      </c>
      <c r="R179" s="298">
        <f>SUM('14'!$D$39:$G$39)</f>
        <v>0</v>
      </c>
      <c r="S179" s="298">
        <f>SUM('14'!$D$40:$G$40)</f>
        <v>0</v>
      </c>
      <c r="T179" s="277"/>
      <c r="U179" s="289">
        <f t="shared" si="6"/>
        <v>0</v>
      </c>
      <c r="V179" s="299">
        <f t="shared" si="7"/>
        <v>0</v>
      </c>
      <c r="W179" s="299">
        <f t="shared" si="8"/>
        <v>11.641512998669313</v>
      </c>
      <c r="X179" s="289">
        <f t="shared" si="9"/>
        <v>0</v>
      </c>
      <c r="Y179" s="299">
        <f t="shared" si="10"/>
        <v>11.641512998669313</v>
      </c>
    </row>
    <row r="180" spans="1:25" x14ac:dyDescent="0.2">
      <c r="B180" s="294" t="s">
        <v>1</v>
      </c>
      <c r="C180" s="295">
        <f t="shared" si="11"/>
        <v>45503</v>
      </c>
      <c r="D180" s="296">
        <f>SUM('14'!$H$10:$K$10)</f>
        <v>0</v>
      </c>
      <c r="E180" s="296">
        <f>SUM('14'!$H$11:$K$11)</f>
        <v>0</v>
      </c>
      <c r="F180" s="296">
        <f>SUM('14'!$H$12:$K$12)</f>
        <v>0</v>
      </c>
      <c r="G180" s="296">
        <f>SUM('14'!$H$13:$K$13)</f>
        <v>0</v>
      </c>
      <c r="H180" s="296">
        <f>SUM('14'!$H$14:$K$14)</f>
        <v>0</v>
      </c>
      <c r="I180" s="296">
        <f>SUM('14'!$H$15:$K$15)</f>
        <v>0</v>
      </c>
      <c r="J180" s="296">
        <f>SUM('14'!$H$16:$K$16)</f>
        <v>0</v>
      </c>
      <c r="K180" s="297">
        <f>SUM('14'!$H$31:$K$31)</f>
        <v>0</v>
      </c>
      <c r="L180" s="297">
        <f>SUM('14'!$H$32:$K$32)</f>
        <v>0</v>
      </c>
      <c r="M180" s="297">
        <f>SUM('14'!$H$33:$K$33)</f>
        <v>0</v>
      </c>
      <c r="N180" s="297">
        <f>SUM('14'!$H$34:$K$34)</f>
        <v>0</v>
      </c>
      <c r="O180" s="297">
        <f>SUM('14'!$H$35:$K$35)</f>
        <v>0</v>
      </c>
      <c r="P180" s="297">
        <f>SUM('14'!$H$36:$K$36)</f>
        <v>0</v>
      </c>
      <c r="Q180" s="298">
        <f>SUM('14'!$H$38:$K$38)</f>
        <v>0</v>
      </c>
      <c r="R180" s="298">
        <f>SUM('14'!$H$39:$K$39)</f>
        <v>0</v>
      </c>
      <c r="S180" s="298">
        <f>SUM('14'!$H$40:$K$40)</f>
        <v>0</v>
      </c>
      <c r="T180" s="277"/>
      <c r="U180" s="289">
        <f t="shared" si="6"/>
        <v>0</v>
      </c>
      <c r="V180" s="299">
        <f t="shared" si="7"/>
        <v>0</v>
      </c>
      <c r="W180" s="299">
        <f t="shared" si="8"/>
        <v>11.372536934919992</v>
      </c>
      <c r="X180" s="289">
        <f t="shared" si="9"/>
        <v>0</v>
      </c>
      <c r="Y180" s="299">
        <f t="shared" si="10"/>
        <v>11.372536934919992</v>
      </c>
    </row>
    <row r="181" spans="1:25" x14ac:dyDescent="0.2">
      <c r="B181" s="294" t="s">
        <v>2</v>
      </c>
      <c r="C181" s="295">
        <f t="shared" si="11"/>
        <v>45504</v>
      </c>
      <c r="D181" s="296">
        <f>SUM('14'!$L$10:$O$10)</f>
        <v>0</v>
      </c>
      <c r="E181" s="296">
        <f>SUM('14'!$L$11:$O$11)</f>
        <v>0</v>
      </c>
      <c r="F181" s="296">
        <f>SUM('14'!$L$12:$O$12)</f>
        <v>0</v>
      </c>
      <c r="G181" s="296">
        <f>SUM('14'!$L$13:$O$13)</f>
        <v>0</v>
      </c>
      <c r="H181" s="296">
        <f>SUM('14'!$L$14:$O$14)</f>
        <v>0</v>
      </c>
      <c r="I181" s="296">
        <f>SUM('14'!$L$15:$O$15)</f>
        <v>0</v>
      </c>
      <c r="J181" s="296">
        <f>SUM('14'!$L$16:$O$16)</f>
        <v>0</v>
      </c>
      <c r="K181" s="297">
        <f>SUM('14'!$L$31:$O$31)</f>
        <v>0</v>
      </c>
      <c r="L181" s="297">
        <f>SUM('14'!$L$32:$O$32)</f>
        <v>0</v>
      </c>
      <c r="M181" s="297">
        <f>SUM('14'!$L$33:$O$33)</f>
        <v>0</v>
      </c>
      <c r="N181" s="297">
        <f>SUM('14'!$L$34:$O$34)</f>
        <v>0</v>
      </c>
      <c r="O181" s="297">
        <f>SUM('14'!$L$35:$O$35)</f>
        <v>0</v>
      </c>
      <c r="P181" s="297">
        <f>SUM('14'!$L$36:$O$36)</f>
        <v>0</v>
      </c>
      <c r="Q181" s="298">
        <f>SUM('14'!$L$38:$O$38)</f>
        <v>0</v>
      </c>
      <c r="R181" s="298">
        <f>SUM('14'!$L$39:$O$39)</f>
        <v>0</v>
      </c>
      <c r="S181" s="298">
        <f>SUM('14'!$L$40:$O$40)</f>
        <v>0</v>
      </c>
      <c r="T181" s="277"/>
      <c r="U181" s="289">
        <f t="shared" si="6"/>
        <v>0</v>
      </c>
      <c r="V181" s="299">
        <f t="shared" si="7"/>
        <v>0</v>
      </c>
      <c r="W181" s="299">
        <f t="shared" si="8"/>
        <v>11.10977553784487</v>
      </c>
      <c r="X181" s="289">
        <f t="shared" si="9"/>
        <v>0</v>
      </c>
      <c r="Y181" s="299">
        <f t="shared" si="10"/>
        <v>11.10977553784487</v>
      </c>
    </row>
    <row r="182" spans="1:25" x14ac:dyDescent="0.2">
      <c r="B182" s="294" t="s">
        <v>55</v>
      </c>
      <c r="C182" s="295">
        <f t="shared" si="11"/>
        <v>45505</v>
      </c>
      <c r="D182" s="296">
        <f>SUM('14'!$P$10:$S$10)</f>
        <v>0</v>
      </c>
      <c r="E182" s="296">
        <f>SUM('14'!$P$11:$S$11)</f>
        <v>0</v>
      </c>
      <c r="F182" s="296">
        <f>SUM('14'!$P$12:$S$12)</f>
        <v>0</v>
      </c>
      <c r="G182" s="296">
        <f>SUM('14'!$P$13:$S$13)</f>
        <v>0</v>
      </c>
      <c r="H182" s="296">
        <f>SUM('14'!$P$14:$S$14)</f>
        <v>0</v>
      </c>
      <c r="I182" s="296">
        <f>SUM('14'!$P$15:$S$15)</f>
        <v>0</v>
      </c>
      <c r="J182" s="296">
        <f>SUM('14'!$P$16:$S$16)</f>
        <v>0</v>
      </c>
      <c r="K182" s="297">
        <f>SUM('14'!$P$31:$S$31)</f>
        <v>0</v>
      </c>
      <c r="L182" s="297">
        <f>SUM('14'!$P$32:$S$32)</f>
        <v>0</v>
      </c>
      <c r="M182" s="297">
        <f>SUM('14'!$P$33:$S$33)</f>
        <v>0</v>
      </c>
      <c r="N182" s="297">
        <f>SUM('14'!$P$34:$S$34)</f>
        <v>0</v>
      </c>
      <c r="O182" s="297">
        <f>SUM('14'!$P$35:$S$35)</f>
        <v>0</v>
      </c>
      <c r="P182" s="297">
        <f>SUM('14'!$P$36:$S$36)</f>
        <v>0</v>
      </c>
      <c r="Q182" s="298">
        <f>SUM('14'!$P$38:$S$38)</f>
        <v>0</v>
      </c>
      <c r="R182" s="298">
        <f>SUM('14'!$P$39:$S$39)</f>
        <v>0</v>
      </c>
      <c r="S182" s="298">
        <f>SUM('14'!$P$40:$S$40)</f>
        <v>0</v>
      </c>
      <c r="T182" s="277"/>
      <c r="U182" s="289">
        <f t="shared" si="6"/>
        <v>0</v>
      </c>
      <c r="V182" s="299">
        <f t="shared" si="7"/>
        <v>0</v>
      </c>
      <c r="W182" s="299">
        <f t="shared" si="8"/>
        <v>10.853085218154503</v>
      </c>
      <c r="X182" s="289">
        <f t="shared" si="9"/>
        <v>0</v>
      </c>
      <c r="Y182" s="299">
        <f t="shared" si="10"/>
        <v>10.853085218154503</v>
      </c>
    </row>
    <row r="183" spans="1:25" x14ac:dyDescent="0.2">
      <c r="B183" s="294" t="s">
        <v>3</v>
      </c>
      <c r="C183" s="295">
        <f t="shared" si="11"/>
        <v>45506</v>
      </c>
      <c r="D183" s="296">
        <f>SUM('14'!$T$10:$W$10)</f>
        <v>0</v>
      </c>
      <c r="E183" s="296">
        <f>SUM('14'!$T$11:$W$11)</f>
        <v>0</v>
      </c>
      <c r="F183" s="296">
        <f>SUM('14'!$T$12:$W$12)</f>
        <v>0</v>
      </c>
      <c r="G183" s="296">
        <f>SUM('14'!$T$13:$W$13)</f>
        <v>0</v>
      </c>
      <c r="H183" s="296">
        <f>SUM('14'!$T$14:$W$14)</f>
        <v>0</v>
      </c>
      <c r="I183" s="296">
        <f>SUM('14'!$T$15:$W$15)</f>
        <v>0</v>
      </c>
      <c r="J183" s="296">
        <f>SUM('14'!$T$16:$W$16)</f>
        <v>0</v>
      </c>
      <c r="K183" s="297">
        <f>SUM('14'!$T$31:$W$31)</f>
        <v>0</v>
      </c>
      <c r="L183" s="297">
        <f>SUM('14'!$T$32:$W$32)</f>
        <v>0</v>
      </c>
      <c r="M183" s="297">
        <f>SUM('14'!$T$33:$W$33)</f>
        <v>0</v>
      </c>
      <c r="N183" s="297">
        <f>SUM('14'!$T$34:$W$34)</f>
        <v>0</v>
      </c>
      <c r="O183" s="297">
        <f>SUM('14'!$T$35:$W$35)</f>
        <v>0</v>
      </c>
      <c r="P183" s="297">
        <f>SUM('14'!$T$36:$W$36)</f>
        <v>0</v>
      </c>
      <c r="Q183" s="298">
        <f>SUM('14'!$T$38:$W$38)</f>
        <v>0</v>
      </c>
      <c r="R183" s="298">
        <f>SUM('14'!$T$39:$W$39)</f>
        <v>0</v>
      </c>
      <c r="S183" s="298">
        <f>SUM('14'!$T$40:$W$40)</f>
        <v>0</v>
      </c>
      <c r="T183" s="277"/>
      <c r="U183" s="289">
        <f t="shared" si="6"/>
        <v>0</v>
      </c>
      <c r="V183" s="299">
        <f t="shared" si="7"/>
        <v>0</v>
      </c>
      <c r="W183" s="299">
        <f t="shared" si="8"/>
        <v>10.602325704176481</v>
      </c>
      <c r="X183" s="289">
        <f t="shared" si="9"/>
        <v>0</v>
      </c>
      <c r="Y183" s="299">
        <f t="shared" si="10"/>
        <v>10.602325704176481</v>
      </c>
    </row>
    <row r="184" spans="1:25" x14ac:dyDescent="0.2">
      <c r="B184" s="294" t="s">
        <v>4</v>
      </c>
      <c r="C184" s="295">
        <f t="shared" si="11"/>
        <v>45507</v>
      </c>
      <c r="D184" s="296">
        <f>SUM('14'!$X$10:$AA$10)</f>
        <v>0</v>
      </c>
      <c r="E184" s="296">
        <f>SUM('14'!$X$11:$AA$11)</f>
        <v>0</v>
      </c>
      <c r="F184" s="296">
        <f>SUM('14'!$X$12:$AA$12)</f>
        <v>0</v>
      </c>
      <c r="G184" s="296">
        <f>SUM('14'!$X$13:$AA$13)</f>
        <v>0</v>
      </c>
      <c r="H184" s="296">
        <f>SUM('14'!$X$14:$AA$14)</f>
        <v>0</v>
      </c>
      <c r="I184" s="296">
        <f>SUM('14'!$X$15:$AA$15)</f>
        <v>0</v>
      </c>
      <c r="J184" s="296">
        <f>SUM('14'!$X$16:$AA$16)</f>
        <v>0</v>
      </c>
      <c r="K184" s="297">
        <f>SUM('14'!$X$31:$AA$31)</f>
        <v>0</v>
      </c>
      <c r="L184" s="297">
        <f>SUM('14'!$X$32:$AA$32)</f>
        <v>0</v>
      </c>
      <c r="M184" s="297">
        <f>SUM('14'!$X$33:$AA$33)</f>
        <v>0</v>
      </c>
      <c r="N184" s="297">
        <f>SUM('14'!$X$34:$AA$34)</f>
        <v>0</v>
      </c>
      <c r="O184" s="297">
        <f>SUM('14'!$X$35:$AA$35)</f>
        <v>0</v>
      </c>
      <c r="P184" s="297">
        <f>SUM('14'!$X$36:$AA$36)</f>
        <v>0</v>
      </c>
      <c r="Q184" s="298">
        <f>SUM('14'!$X$38:$AA$38)</f>
        <v>0</v>
      </c>
      <c r="R184" s="298">
        <f>SUM('14'!$X$39:$AA$39)</f>
        <v>0</v>
      </c>
      <c r="S184" s="298">
        <f>SUM('14'!$X$40:$AA$40)</f>
        <v>0</v>
      </c>
      <c r="T184" s="277"/>
      <c r="U184" s="289">
        <f t="shared" si="6"/>
        <v>0</v>
      </c>
      <c r="V184" s="299">
        <f t="shared" si="7"/>
        <v>0</v>
      </c>
      <c r="W184" s="299">
        <f t="shared" si="8"/>
        <v>10.357359965202209</v>
      </c>
      <c r="X184" s="289">
        <f t="shared" si="9"/>
        <v>0</v>
      </c>
      <c r="Y184" s="299">
        <f t="shared" si="10"/>
        <v>10.357359965202209</v>
      </c>
    </row>
    <row r="185" spans="1:25" x14ac:dyDescent="0.2">
      <c r="B185" s="294" t="s">
        <v>5</v>
      </c>
      <c r="C185" s="295">
        <f t="shared" si="11"/>
        <v>45508</v>
      </c>
      <c r="D185" s="296">
        <f>SUM('14'!$AB$10:$AE$10)</f>
        <v>0</v>
      </c>
      <c r="E185" s="296">
        <f>SUM('14'!$AB$11:$AE$11)</f>
        <v>0</v>
      </c>
      <c r="F185" s="296">
        <f>SUM('14'!$AB$12:$AE$12)</f>
        <v>0</v>
      </c>
      <c r="G185" s="296">
        <f>SUM('14'!$AB$13:$AE$13)</f>
        <v>0</v>
      </c>
      <c r="H185" s="296">
        <f>SUM('14'!$AB$14:$AE$14)</f>
        <v>0</v>
      </c>
      <c r="I185" s="296">
        <f>SUM('14'!$AB$15:$AE$15)</f>
        <v>0</v>
      </c>
      <c r="J185" s="296">
        <f>SUM('14'!$AB$16:$AE$16)</f>
        <v>0</v>
      </c>
      <c r="K185" s="297">
        <f>SUM('14'!$AB$31:$AE$31)</f>
        <v>0</v>
      </c>
      <c r="L185" s="297">
        <f>SUM('14'!$AB$32:$AE$32)</f>
        <v>0</v>
      </c>
      <c r="M185" s="297">
        <f>SUM('14'!$AB$33:$AE$33)</f>
        <v>0</v>
      </c>
      <c r="N185" s="297">
        <f>SUM('14'!$AB$34:$AE$34)</f>
        <v>0</v>
      </c>
      <c r="O185" s="297">
        <f>SUM('14'!$AB$35:$AE$35)</f>
        <v>0</v>
      </c>
      <c r="P185" s="297">
        <f>SUM('14'!$AB$36:$AE$36)</f>
        <v>0</v>
      </c>
      <c r="Q185" s="298">
        <f>SUM('14'!$AB$38:$AE$38)</f>
        <v>0</v>
      </c>
      <c r="R185" s="298">
        <f>SUM('14'!$AB$39:$AE$39)</f>
        <v>0</v>
      </c>
      <c r="S185" s="298">
        <f>SUM('14'!$AB$40:$AE$40)</f>
        <v>0</v>
      </c>
      <c r="T185" s="277"/>
      <c r="U185" s="289">
        <f t="shared" si="6"/>
        <v>0</v>
      </c>
      <c r="V185" s="299">
        <f t="shared" si="7"/>
        <v>0</v>
      </c>
      <c r="W185" s="299">
        <f t="shared" si="8"/>
        <v>10.11805413660473</v>
      </c>
      <c r="X185" s="289">
        <f t="shared" si="9"/>
        <v>0</v>
      </c>
      <c r="Y185" s="299">
        <f t="shared" si="10"/>
        <v>10.11805413660473</v>
      </c>
    </row>
    <row r="186" spans="1:25" x14ac:dyDescent="0.2">
      <c r="A186" s="272">
        <v>15</v>
      </c>
      <c r="B186" s="294" t="s">
        <v>0</v>
      </c>
      <c r="C186" s="295">
        <f t="shared" si="11"/>
        <v>45509</v>
      </c>
      <c r="D186" s="296">
        <f>SUM('15'!$D$10:$G$10)</f>
        <v>0</v>
      </c>
      <c r="E186" s="296">
        <f>SUM('15'!$D$11:$G$11)</f>
        <v>0</v>
      </c>
      <c r="F186" s="296">
        <f>SUM('15'!$D$12:$G$12)</f>
        <v>0</v>
      </c>
      <c r="G186" s="296">
        <f>SUM('15'!$D$13:$G$13)</f>
        <v>0</v>
      </c>
      <c r="H186" s="296">
        <f>SUM('15'!$D$14:$G$14)</f>
        <v>0</v>
      </c>
      <c r="I186" s="296">
        <f>SUM('15'!$D$15:$G$15)</f>
        <v>0</v>
      </c>
      <c r="J186" s="296">
        <f>SUM('15'!$D$16:$G$16)</f>
        <v>0</v>
      </c>
      <c r="K186" s="297">
        <f>SUM('15'!$D$31:$G$31)</f>
        <v>0</v>
      </c>
      <c r="L186" s="297">
        <f>SUM('15'!$D$32:$G$32)</f>
        <v>0</v>
      </c>
      <c r="M186" s="297">
        <f>SUM('15'!$D$33:$G$33)</f>
        <v>0</v>
      </c>
      <c r="N186" s="297">
        <f>SUM('15'!$D$34:$G$34)</f>
        <v>0</v>
      </c>
      <c r="O186" s="297">
        <f>SUM('15'!$D$35:$G$35)</f>
        <v>0</v>
      </c>
      <c r="P186" s="297">
        <f>SUM('15'!$D$36:$G$36)</f>
        <v>0</v>
      </c>
      <c r="Q186" s="298">
        <f>SUM('15'!$D$38:$G$38)</f>
        <v>0</v>
      </c>
      <c r="R186" s="298">
        <f>SUM('15'!$D$39:$G$39)</f>
        <v>0</v>
      </c>
      <c r="S186" s="298">
        <f>SUM('15'!$D$40:$G$40)</f>
        <v>0</v>
      </c>
      <c r="T186" s="277"/>
      <c r="U186" s="289">
        <f t="shared" si="6"/>
        <v>0</v>
      </c>
      <c r="V186" s="299">
        <f t="shared" si="7"/>
        <v>0</v>
      </c>
      <c r="W186" s="299">
        <f t="shared" si="8"/>
        <v>9.8842774466867152</v>
      </c>
      <c r="X186" s="289">
        <f t="shared" si="9"/>
        <v>0</v>
      </c>
      <c r="Y186" s="299">
        <f t="shared" si="10"/>
        <v>9.8842774466867152</v>
      </c>
    </row>
    <row r="187" spans="1:25" x14ac:dyDescent="0.2">
      <c r="B187" s="294" t="s">
        <v>1</v>
      </c>
      <c r="C187" s="295">
        <f t="shared" si="11"/>
        <v>45510</v>
      </c>
      <c r="D187" s="296">
        <f>SUM('15'!$H$10:$K$10)</f>
        <v>0</v>
      </c>
      <c r="E187" s="296">
        <f>SUM('15'!$H$11:$K$11)</f>
        <v>0</v>
      </c>
      <c r="F187" s="296">
        <f>SUM('15'!$H$12:$K$12)</f>
        <v>0</v>
      </c>
      <c r="G187" s="296">
        <f>SUM('15'!$H$13:$K$13)</f>
        <v>0</v>
      </c>
      <c r="H187" s="296">
        <f>SUM('15'!$H$14:$K$14)</f>
        <v>0</v>
      </c>
      <c r="I187" s="296">
        <f>SUM('15'!$H$15:$K$15)</f>
        <v>0</v>
      </c>
      <c r="J187" s="296">
        <f>SUM('15'!$H$16:$K$16)</f>
        <v>0</v>
      </c>
      <c r="K187" s="297">
        <f>SUM('15'!$H$31:$K$31)</f>
        <v>0</v>
      </c>
      <c r="L187" s="297">
        <f>SUM('15'!$H$32:$K$32)</f>
        <v>0</v>
      </c>
      <c r="M187" s="297">
        <f>SUM('15'!$H$33:$K$33)</f>
        <v>0</v>
      </c>
      <c r="N187" s="297">
        <f>SUM('15'!$H$34:$K$34)</f>
        <v>0</v>
      </c>
      <c r="O187" s="297">
        <f>SUM('15'!$H$35:$K$35)</f>
        <v>0</v>
      </c>
      <c r="P187" s="297">
        <f>SUM('15'!$H$36:$K$36)</f>
        <v>0</v>
      </c>
      <c r="Q187" s="298">
        <f>SUM('15'!$H$38:$K$38)</f>
        <v>0</v>
      </c>
      <c r="R187" s="298">
        <f>SUM('15'!$H$39:$K$39)</f>
        <v>0</v>
      </c>
      <c r="S187" s="298">
        <f>SUM('15'!$H$40:$K$40)</f>
        <v>0</v>
      </c>
      <c r="T187" s="277"/>
      <c r="U187" s="289">
        <f t="shared" si="6"/>
        <v>0</v>
      </c>
      <c r="V187" s="299">
        <f t="shared" si="7"/>
        <v>0</v>
      </c>
      <c r="W187" s="299">
        <f t="shared" si="8"/>
        <v>9.6559021452186098</v>
      </c>
      <c r="X187" s="289">
        <f t="shared" si="9"/>
        <v>0</v>
      </c>
      <c r="Y187" s="299">
        <f t="shared" si="10"/>
        <v>9.6559021452186098</v>
      </c>
    </row>
    <row r="188" spans="1:25" x14ac:dyDescent="0.2">
      <c r="B188" s="294" t="s">
        <v>2</v>
      </c>
      <c r="C188" s="295">
        <f t="shared" si="11"/>
        <v>45511</v>
      </c>
      <c r="D188" s="296">
        <f>SUM('15'!$L$10:$O$10)</f>
        <v>0</v>
      </c>
      <c r="E188" s="296">
        <f>SUM('15'!$L$11:$O$11)</f>
        <v>0</v>
      </c>
      <c r="F188" s="296">
        <f>SUM('15'!$L$12:$O$12)</f>
        <v>0</v>
      </c>
      <c r="G188" s="296">
        <f>SUM('15'!$L$13:$O$13)</f>
        <v>0</v>
      </c>
      <c r="H188" s="296">
        <f>SUM('15'!$L$14:$O$14)</f>
        <v>0</v>
      </c>
      <c r="I188" s="296">
        <f>SUM('15'!$L$15:$O$15)</f>
        <v>0</v>
      </c>
      <c r="J188" s="296">
        <f>SUM('15'!$L$16:$O$16)</f>
        <v>0</v>
      </c>
      <c r="K188" s="297">
        <f>SUM('15'!$L$31:$O$31)</f>
        <v>0</v>
      </c>
      <c r="L188" s="297">
        <f>SUM('15'!$L$32:$O$32)</f>
        <v>0</v>
      </c>
      <c r="M188" s="297">
        <f>SUM('15'!$L$33:$O$33)</f>
        <v>0</v>
      </c>
      <c r="N188" s="297">
        <f>SUM('15'!$L$34:$O$34)</f>
        <v>0</v>
      </c>
      <c r="O188" s="297">
        <f>SUM('15'!$L$35:$O$35)</f>
        <v>0</v>
      </c>
      <c r="P188" s="297">
        <f>SUM('15'!$L$36:$O$36)</f>
        <v>0</v>
      </c>
      <c r="Q188" s="298">
        <f>SUM('15'!$L$38:$O$38)</f>
        <v>0</v>
      </c>
      <c r="R188" s="298">
        <f>SUM('15'!$L$39:$O$39)</f>
        <v>0</v>
      </c>
      <c r="S188" s="298">
        <f>SUM('15'!$L$40:$O$40)</f>
        <v>0</v>
      </c>
      <c r="T188" s="277"/>
      <c r="U188" s="289">
        <f t="shared" si="6"/>
        <v>0</v>
      </c>
      <c r="V188" s="299">
        <f t="shared" si="7"/>
        <v>0</v>
      </c>
      <c r="W188" s="299">
        <f t="shared" si="8"/>
        <v>9.4328034336279085</v>
      </c>
      <c r="X188" s="289">
        <f t="shared" si="9"/>
        <v>0</v>
      </c>
      <c r="Y188" s="299">
        <f t="shared" si="10"/>
        <v>9.4328034336279085</v>
      </c>
    </row>
    <row r="189" spans="1:25" x14ac:dyDescent="0.2">
      <c r="B189" s="294" t="s">
        <v>55</v>
      </c>
      <c r="C189" s="295">
        <f t="shared" si="11"/>
        <v>45512</v>
      </c>
      <c r="D189" s="296">
        <f>SUM('15'!$P$10:$S$10)</f>
        <v>0</v>
      </c>
      <c r="E189" s="296">
        <f>SUM('15'!$P$11:$S$11)</f>
        <v>0</v>
      </c>
      <c r="F189" s="296">
        <f>SUM('15'!$P$12:$S$12)</f>
        <v>0</v>
      </c>
      <c r="G189" s="296">
        <f>SUM('15'!$P$13:$S$13)</f>
        <v>0</v>
      </c>
      <c r="H189" s="296">
        <f>SUM('15'!$P$14:$S$14)</f>
        <v>0</v>
      </c>
      <c r="I189" s="296">
        <f>SUM('15'!$P$15:$S$15)</f>
        <v>0</v>
      </c>
      <c r="J189" s="296">
        <f>SUM('15'!$P$16:$S$16)</f>
        <v>0</v>
      </c>
      <c r="K189" s="297">
        <f>SUM('15'!$P$31:$S$31)</f>
        <v>0</v>
      </c>
      <c r="L189" s="297">
        <f>SUM('15'!$P$32:$S$32)</f>
        <v>0</v>
      </c>
      <c r="M189" s="297">
        <f>SUM('15'!$P$33:$S$33)</f>
        <v>0</v>
      </c>
      <c r="N189" s="297">
        <f>SUM('15'!$P$34:$S$34)</f>
        <v>0</v>
      </c>
      <c r="O189" s="297">
        <f>SUM('15'!$P$35:$S$35)</f>
        <v>0</v>
      </c>
      <c r="P189" s="297">
        <f>SUM('15'!$P$36:$S$36)</f>
        <v>0</v>
      </c>
      <c r="Q189" s="298">
        <f>SUM('15'!$P$38:$S$38)</f>
        <v>0</v>
      </c>
      <c r="R189" s="298">
        <f>SUM('15'!$P$39:$S$39)</f>
        <v>0</v>
      </c>
      <c r="S189" s="298">
        <f>SUM('15'!$P$40:$S$40)</f>
        <v>0</v>
      </c>
      <c r="T189" s="277"/>
      <c r="U189" s="289">
        <f t="shared" si="6"/>
        <v>0</v>
      </c>
      <c r="V189" s="299">
        <f t="shared" si="7"/>
        <v>0</v>
      </c>
      <c r="W189" s="299">
        <f t="shared" si="8"/>
        <v>9.2148593968013959</v>
      </c>
      <c r="X189" s="289">
        <f t="shared" si="9"/>
        <v>0</v>
      </c>
      <c r="Y189" s="299">
        <f t="shared" si="10"/>
        <v>9.2148593968013959</v>
      </c>
    </row>
    <row r="190" spans="1:25" x14ac:dyDescent="0.2">
      <c r="B190" s="294" t="s">
        <v>3</v>
      </c>
      <c r="C190" s="295">
        <f t="shared" si="11"/>
        <v>45513</v>
      </c>
      <c r="D190" s="296">
        <f>SUM('15'!$T$10:$W$10)</f>
        <v>0</v>
      </c>
      <c r="E190" s="296">
        <f>SUM('15'!$T$11:$W$11)</f>
        <v>0</v>
      </c>
      <c r="F190" s="296">
        <f>SUM('15'!$T$12:$W$12)</f>
        <v>0</v>
      </c>
      <c r="G190" s="296">
        <f>SUM('15'!$T$13:$W$13)</f>
        <v>0</v>
      </c>
      <c r="H190" s="296">
        <f>SUM('15'!$T$14:$W$14)</f>
        <v>0</v>
      </c>
      <c r="I190" s="296">
        <f>SUM('15'!$T$15:$W$15)</f>
        <v>0</v>
      </c>
      <c r="J190" s="296">
        <f>SUM('15'!$T$16:$W$16)</f>
        <v>0</v>
      </c>
      <c r="K190" s="297">
        <f>SUM('15'!$T$31:$W$31)</f>
        <v>0</v>
      </c>
      <c r="L190" s="297">
        <f>SUM('15'!$T$32:$W$32)</f>
        <v>0</v>
      </c>
      <c r="M190" s="297">
        <f>SUM('15'!$T$33:$W$33)</f>
        <v>0</v>
      </c>
      <c r="N190" s="297">
        <f>SUM('15'!$T$34:$W$34)</f>
        <v>0</v>
      </c>
      <c r="O190" s="297">
        <f>SUM('15'!$T$35:$W$35)</f>
        <v>0</v>
      </c>
      <c r="P190" s="297">
        <f>SUM('15'!$T$36:$W$36)</f>
        <v>0</v>
      </c>
      <c r="Q190" s="298">
        <f>SUM('15'!$T$38:$W$38)</f>
        <v>0</v>
      </c>
      <c r="R190" s="298">
        <f>SUM('15'!$T$39:$W$39)</f>
        <v>0</v>
      </c>
      <c r="S190" s="298">
        <f>SUM('15'!$T$40:$W$40)</f>
        <v>0</v>
      </c>
      <c r="T190" s="277"/>
      <c r="U190" s="289">
        <f t="shared" si="6"/>
        <v>0</v>
      </c>
      <c r="V190" s="299">
        <f t="shared" si="7"/>
        <v>0</v>
      </c>
      <c r="W190" s="299">
        <f t="shared" si="8"/>
        <v>9.0019509364630892</v>
      </c>
      <c r="X190" s="289">
        <f t="shared" si="9"/>
        <v>0</v>
      </c>
      <c r="Y190" s="299">
        <f t="shared" si="10"/>
        <v>9.0019509364630892</v>
      </c>
    </row>
    <row r="191" spans="1:25" x14ac:dyDescent="0.2">
      <c r="B191" s="294" t="s">
        <v>4</v>
      </c>
      <c r="C191" s="295">
        <f t="shared" si="11"/>
        <v>45514</v>
      </c>
      <c r="D191" s="296">
        <f>SUM('15'!$X$10:$AA$10)</f>
        <v>0</v>
      </c>
      <c r="E191" s="296">
        <f>SUM('15'!$X$11:$AA$11)</f>
        <v>0</v>
      </c>
      <c r="F191" s="296">
        <f>SUM('15'!$X$12:$AA$12)</f>
        <v>0</v>
      </c>
      <c r="G191" s="296">
        <f>SUM('15'!$X$13:$AA$13)</f>
        <v>0</v>
      </c>
      <c r="H191" s="296">
        <f>SUM('15'!$X$14:$AA$14)</f>
        <v>0</v>
      </c>
      <c r="I191" s="296">
        <f>SUM('15'!$X$15:$AA$15)</f>
        <v>0</v>
      </c>
      <c r="J191" s="296">
        <f>SUM('15'!$X$16:$AA$16)</f>
        <v>0</v>
      </c>
      <c r="K191" s="297">
        <f>SUM('15'!$X$31:$AA$31)</f>
        <v>0</v>
      </c>
      <c r="L191" s="297">
        <f>SUM('15'!$X$32:$AA$32)</f>
        <v>0</v>
      </c>
      <c r="M191" s="297">
        <f>SUM('15'!$X$33:$AA$33)</f>
        <v>0</v>
      </c>
      <c r="N191" s="297">
        <f>SUM('15'!$X$34:$AA$34)</f>
        <v>0</v>
      </c>
      <c r="O191" s="297">
        <f>SUM('15'!$X$35:$AA$35)</f>
        <v>0</v>
      </c>
      <c r="P191" s="297">
        <f>SUM('15'!$X$36:$AA$36)</f>
        <v>0</v>
      </c>
      <c r="Q191" s="298">
        <f>SUM('15'!$X$38:$AA$38)</f>
        <v>0</v>
      </c>
      <c r="R191" s="298">
        <f>SUM('15'!$X$39:$AA$39)</f>
        <v>0</v>
      </c>
      <c r="S191" s="298">
        <f>SUM('15'!$X$40:$AA$40)</f>
        <v>0</v>
      </c>
      <c r="T191" s="277"/>
      <c r="U191" s="289">
        <f t="shared" si="6"/>
        <v>0</v>
      </c>
      <c r="V191" s="299">
        <f t="shared" si="7"/>
        <v>0</v>
      </c>
      <c r="W191" s="299">
        <f t="shared" si="8"/>
        <v>8.7939617060914763</v>
      </c>
      <c r="X191" s="289">
        <f t="shared" si="9"/>
        <v>0</v>
      </c>
      <c r="Y191" s="299">
        <f t="shared" si="10"/>
        <v>8.7939617060914763</v>
      </c>
    </row>
    <row r="192" spans="1:25" x14ac:dyDescent="0.2">
      <c r="B192" s="294" t="s">
        <v>5</v>
      </c>
      <c r="C192" s="295">
        <f t="shared" si="11"/>
        <v>45515</v>
      </c>
      <c r="D192" s="296">
        <f>SUM('15'!$AB$10:$AE$10)</f>
        <v>0</v>
      </c>
      <c r="E192" s="296">
        <f>SUM('15'!$AB$11:$AE$11)</f>
        <v>0</v>
      </c>
      <c r="F192" s="296">
        <f>SUM('15'!$AB$12:$AE$12)</f>
        <v>0</v>
      </c>
      <c r="G192" s="296">
        <f>SUM('15'!$AB$13:$AE$13)</f>
        <v>0</v>
      </c>
      <c r="H192" s="296">
        <f>SUM('15'!$AB$14:$AE$14)</f>
        <v>0</v>
      </c>
      <c r="I192" s="296">
        <f>SUM('15'!$AB$15:$AE$15)</f>
        <v>0</v>
      </c>
      <c r="J192" s="296">
        <f>SUM('15'!$AB$16:$AE$16)</f>
        <v>0</v>
      </c>
      <c r="K192" s="297">
        <f>SUM('15'!$AB$31:$AE$31)</f>
        <v>0</v>
      </c>
      <c r="L192" s="297">
        <f>SUM('15'!$AB$32:$AE$32)</f>
        <v>0</v>
      </c>
      <c r="M192" s="297">
        <f>SUM('15'!$AB$33:$AE$33)</f>
        <v>0</v>
      </c>
      <c r="N192" s="297">
        <f>SUM('15'!$AB$34:$AE$34)</f>
        <v>0</v>
      </c>
      <c r="O192" s="297">
        <f>SUM('15'!$AB$35:$AE$35)</f>
        <v>0</v>
      </c>
      <c r="P192" s="297">
        <f>SUM('15'!$AB$36:$AE$36)</f>
        <v>0</v>
      </c>
      <c r="Q192" s="298">
        <f>SUM('15'!$AB$38:$AE$38)</f>
        <v>0</v>
      </c>
      <c r="R192" s="298">
        <f>SUM('15'!$AB$39:$AE$39)</f>
        <v>0</v>
      </c>
      <c r="S192" s="298">
        <f>SUM('15'!$AB$40:$AE$40)</f>
        <v>0</v>
      </c>
      <c r="T192" s="277"/>
      <c r="U192" s="289">
        <f t="shared" si="6"/>
        <v>0</v>
      </c>
      <c r="V192" s="299">
        <f t="shared" si="7"/>
        <v>0</v>
      </c>
      <c r="W192" s="299">
        <f t="shared" si="8"/>
        <v>8.5907780473404944</v>
      </c>
      <c r="X192" s="289">
        <f t="shared" si="9"/>
        <v>0</v>
      </c>
      <c r="Y192" s="299">
        <f t="shared" si="10"/>
        <v>8.5907780473404944</v>
      </c>
    </row>
    <row r="193" spans="1:25" x14ac:dyDescent="0.2">
      <c r="A193" s="272">
        <v>16</v>
      </c>
      <c r="B193" s="294" t="s">
        <v>0</v>
      </c>
      <c r="C193" s="295">
        <f t="shared" si="11"/>
        <v>45516</v>
      </c>
      <c r="D193" s="296">
        <f>SUM('16'!$D$10:$G$10)</f>
        <v>0</v>
      </c>
      <c r="E193" s="296">
        <f>SUM('16'!$D$11:$G$11)</f>
        <v>0</v>
      </c>
      <c r="F193" s="296">
        <f>SUM('16'!$D$12:$G$12)</f>
        <v>0</v>
      </c>
      <c r="G193" s="296">
        <f>SUM('16'!$D$13:$G$13)</f>
        <v>0</v>
      </c>
      <c r="H193" s="296">
        <f>SUM('16'!$D$14:$G$14)</f>
        <v>0</v>
      </c>
      <c r="I193" s="296">
        <f>SUM('16'!$D$15:$G$15)</f>
        <v>0</v>
      </c>
      <c r="J193" s="296">
        <f>SUM('16'!$D$16:$G$16)</f>
        <v>0</v>
      </c>
      <c r="K193" s="297">
        <f>SUM('16'!$D$31:$G$31)</f>
        <v>0</v>
      </c>
      <c r="L193" s="297">
        <f>SUM('16'!$D$32:$G$32)</f>
        <v>0</v>
      </c>
      <c r="M193" s="297">
        <f>SUM('16'!$D$33:$G$33)</f>
        <v>0</v>
      </c>
      <c r="N193" s="297">
        <f>SUM('16'!$D$34:$G$34)</f>
        <v>0</v>
      </c>
      <c r="O193" s="297">
        <f>SUM('16'!$D$35:$G$35)</f>
        <v>0</v>
      </c>
      <c r="P193" s="297">
        <f>SUM('16'!$D$36:$G$36)</f>
        <v>0</v>
      </c>
      <c r="Q193" s="298">
        <f>SUM('16'!$D$38:$G$38)</f>
        <v>0</v>
      </c>
      <c r="R193" s="298">
        <f>SUM('16'!$D$39:$G$39)</f>
        <v>0</v>
      </c>
      <c r="S193" s="298">
        <f>SUM('16'!$D$40:$G$40)</f>
        <v>0</v>
      </c>
      <c r="T193" s="277"/>
      <c r="U193" s="289">
        <f t="shared" si="6"/>
        <v>0</v>
      </c>
      <c r="V193" s="299">
        <f t="shared" si="7"/>
        <v>0</v>
      </c>
      <c r="W193" s="299">
        <f t="shared" si="8"/>
        <v>8.3922889279294832</v>
      </c>
      <c r="X193" s="289">
        <f t="shared" si="9"/>
        <v>0</v>
      </c>
      <c r="Y193" s="299">
        <f t="shared" si="10"/>
        <v>8.3922889279294832</v>
      </c>
    </row>
    <row r="194" spans="1:25" x14ac:dyDescent="0.2">
      <c r="B194" s="294" t="s">
        <v>1</v>
      </c>
      <c r="C194" s="295">
        <f t="shared" si="11"/>
        <v>45517</v>
      </c>
      <c r="D194" s="296">
        <f>SUM('16'!$H$10:$K$10)</f>
        <v>0</v>
      </c>
      <c r="E194" s="296">
        <f>SUM('16'!$H$11:$K$11)</f>
        <v>0</v>
      </c>
      <c r="F194" s="296">
        <f>SUM('16'!$H$12:$K$12)</f>
        <v>0</v>
      </c>
      <c r="G194" s="296">
        <f>SUM('16'!$H$13:$K$13)</f>
        <v>0</v>
      </c>
      <c r="H194" s="296">
        <f>SUM('16'!$H$14:$K$14)</f>
        <v>0</v>
      </c>
      <c r="I194" s="296">
        <f>SUM('16'!$H$15:$K$15)</f>
        <v>0</v>
      </c>
      <c r="J194" s="296">
        <f>SUM('16'!$H$16:$K$16)</f>
        <v>0</v>
      </c>
      <c r="K194" s="297">
        <f>SUM('16'!$H$31:$K$31)</f>
        <v>0</v>
      </c>
      <c r="L194" s="297">
        <f>SUM('16'!$H$32:$K$32)</f>
        <v>0</v>
      </c>
      <c r="M194" s="297">
        <f>SUM('16'!$H$33:$K$33)</f>
        <v>0</v>
      </c>
      <c r="N194" s="297">
        <f>SUM('16'!$H$34:$K$34)</f>
        <v>0</v>
      </c>
      <c r="O194" s="297">
        <f>SUM('16'!$H$35:$K$35)</f>
        <v>0</v>
      </c>
      <c r="P194" s="297">
        <f>SUM('16'!$H$36:$K$36)</f>
        <v>0</v>
      </c>
      <c r="Q194" s="298">
        <f>SUM('16'!$H$38:$K$38)</f>
        <v>0</v>
      </c>
      <c r="R194" s="298">
        <f>SUM('16'!$H$39:$K$39)</f>
        <v>0</v>
      </c>
      <c r="S194" s="298">
        <f>SUM('16'!$H$40:$K$40)</f>
        <v>0</v>
      </c>
      <c r="T194" s="277"/>
      <c r="U194" s="289">
        <f t="shared" si="6"/>
        <v>0</v>
      </c>
      <c r="V194" s="299">
        <f t="shared" si="7"/>
        <v>0</v>
      </c>
      <c r="W194" s="299">
        <f t="shared" si="8"/>
        <v>8.1983858809681909</v>
      </c>
      <c r="X194" s="289">
        <f t="shared" si="9"/>
        <v>0</v>
      </c>
      <c r="Y194" s="299">
        <f t="shared" si="10"/>
        <v>8.1983858809681909</v>
      </c>
    </row>
    <row r="195" spans="1:25" x14ac:dyDescent="0.2">
      <c r="B195" s="294" t="s">
        <v>2</v>
      </c>
      <c r="C195" s="295">
        <f t="shared" si="11"/>
        <v>45518</v>
      </c>
      <c r="D195" s="296">
        <f>SUM('16'!$L$10:$O$10)</f>
        <v>0</v>
      </c>
      <c r="E195" s="296">
        <f>SUM('16'!$L$11:$O$11)</f>
        <v>0</v>
      </c>
      <c r="F195" s="296">
        <f>SUM('16'!$L$12:$O$12)</f>
        <v>0</v>
      </c>
      <c r="G195" s="296">
        <f>SUM('16'!$L$13:$O$13)</f>
        <v>0</v>
      </c>
      <c r="H195" s="296">
        <f>SUM('16'!$L$14:$O$14)</f>
        <v>0</v>
      </c>
      <c r="I195" s="296">
        <f>SUM('16'!$L$15:$O$15)</f>
        <v>0</v>
      </c>
      <c r="J195" s="296">
        <f>SUM('16'!$L$16:$O$16)</f>
        <v>0</v>
      </c>
      <c r="K195" s="297">
        <f>SUM('16'!$L$31:$O$31)</f>
        <v>0</v>
      </c>
      <c r="L195" s="297">
        <f>SUM('16'!$L$32:$O$32)</f>
        <v>0</v>
      </c>
      <c r="M195" s="297">
        <f>SUM('16'!$L$33:$O$33)</f>
        <v>0</v>
      </c>
      <c r="N195" s="297">
        <f>SUM('16'!$L$34:$O$34)</f>
        <v>0</v>
      </c>
      <c r="O195" s="297">
        <f>SUM('16'!$L$35:$O$35)</f>
        <v>0</v>
      </c>
      <c r="P195" s="297">
        <f>SUM('16'!$L$36:$O$36)</f>
        <v>0</v>
      </c>
      <c r="Q195" s="298">
        <f>SUM('16'!$L$38:$O$38)</f>
        <v>0</v>
      </c>
      <c r="R195" s="298">
        <f>SUM('16'!$L$39:$O$39)</f>
        <v>0</v>
      </c>
      <c r="S195" s="298">
        <f>SUM('16'!$L$40:$O$40)</f>
        <v>0</v>
      </c>
      <c r="T195" s="277"/>
      <c r="U195" s="289">
        <f t="shared" si="6"/>
        <v>0</v>
      </c>
      <c r="V195" s="299">
        <f t="shared" si="7"/>
        <v>0</v>
      </c>
      <c r="W195" s="299">
        <f t="shared" si="8"/>
        <v>8.0089629456836722</v>
      </c>
      <c r="X195" s="289">
        <f t="shared" si="9"/>
        <v>0</v>
      </c>
      <c r="Y195" s="299">
        <f t="shared" si="10"/>
        <v>8.0089629456836722</v>
      </c>
    </row>
    <row r="196" spans="1:25" x14ac:dyDescent="0.2">
      <c r="B196" s="294" t="s">
        <v>55</v>
      </c>
      <c r="C196" s="295">
        <f t="shared" si="11"/>
        <v>45519</v>
      </c>
      <c r="D196" s="296">
        <f>SUM('16'!$P$10:$S$10)</f>
        <v>0</v>
      </c>
      <c r="E196" s="296">
        <f>SUM('16'!$P$11:$S$11)</f>
        <v>0</v>
      </c>
      <c r="F196" s="296">
        <f>SUM('16'!$P$12:$S$12)</f>
        <v>0</v>
      </c>
      <c r="G196" s="296">
        <f>SUM('16'!$P$13:$S$13)</f>
        <v>0</v>
      </c>
      <c r="H196" s="296">
        <f>SUM('16'!$P$14:$S$14)</f>
        <v>0</v>
      </c>
      <c r="I196" s="296">
        <f>SUM('16'!$P$15:$S$15)</f>
        <v>0</v>
      </c>
      <c r="J196" s="296">
        <f>SUM('16'!$P$16:$S$16)</f>
        <v>0</v>
      </c>
      <c r="K196" s="297">
        <f>SUM('16'!$P$31:$S$31)</f>
        <v>0</v>
      </c>
      <c r="L196" s="297">
        <f>SUM('16'!$P$32:$S$32)</f>
        <v>0</v>
      </c>
      <c r="M196" s="297">
        <f>SUM('16'!$P$33:$S$33)</f>
        <v>0</v>
      </c>
      <c r="N196" s="297">
        <f>SUM('16'!$P$34:$S$34)</f>
        <v>0</v>
      </c>
      <c r="O196" s="297">
        <f>SUM('16'!$P$35:$S$35)</f>
        <v>0</v>
      </c>
      <c r="P196" s="297">
        <f>SUM('16'!$P$36:$S$36)</f>
        <v>0</v>
      </c>
      <c r="Q196" s="298">
        <f>SUM('16'!$P$38:$S$38)</f>
        <v>0</v>
      </c>
      <c r="R196" s="298">
        <f>SUM('16'!$P$39:$S$39)</f>
        <v>0</v>
      </c>
      <c r="S196" s="298">
        <f>SUM('16'!$P$40:$S$40)</f>
        <v>0</v>
      </c>
      <c r="T196" s="277"/>
      <c r="U196" s="289">
        <f t="shared" si="6"/>
        <v>0</v>
      </c>
      <c r="V196" s="299">
        <f t="shared" si="7"/>
        <v>0</v>
      </c>
      <c r="W196" s="299">
        <f t="shared" si="8"/>
        <v>7.8239166095166812</v>
      </c>
      <c r="X196" s="289">
        <f t="shared" si="9"/>
        <v>0</v>
      </c>
      <c r="Y196" s="299">
        <f t="shared" si="10"/>
        <v>7.8239166095166812</v>
      </c>
    </row>
    <row r="197" spans="1:25" x14ac:dyDescent="0.2">
      <c r="B197" s="294" t="s">
        <v>3</v>
      </c>
      <c r="C197" s="295">
        <f t="shared" si="11"/>
        <v>45520</v>
      </c>
      <c r="D197" s="296">
        <f>SUM('16'!$T$10:$W$10)</f>
        <v>0</v>
      </c>
      <c r="E197" s="296">
        <f>SUM('16'!$T$11:$W$11)</f>
        <v>0</v>
      </c>
      <c r="F197" s="296">
        <f>SUM('16'!$T$12:$W$12)</f>
        <v>0</v>
      </c>
      <c r="G197" s="296">
        <f>SUM('16'!$T$13:$W$13)</f>
        <v>0</v>
      </c>
      <c r="H197" s="296">
        <f>SUM('16'!$T$14:$W$14)</f>
        <v>0</v>
      </c>
      <c r="I197" s="296">
        <f>SUM('16'!$T$15:$W$15)</f>
        <v>0</v>
      </c>
      <c r="J197" s="296">
        <f>SUM('16'!$T$16:$W$16)</f>
        <v>0</v>
      </c>
      <c r="K197" s="297">
        <f>SUM('16'!$T$31:$W$31)</f>
        <v>0</v>
      </c>
      <c r="L197" s="297">
        <f>SUM('16'!$T$32:$W$32)</f>
        <v>0</v>
      </c>
      <c r="M197" s="297">
        <f>SUM('16'!$T$33:$W$33)</f>
        <v>0</v>
      </c>
      <c r="N197" s="297">
        <f>SUM('16'!$T$34:$W$34)</f>
        <v>0</v>
      </c>
      <c r="O197" s="297">
        <f>SUM('16'!$T$35:$W$35)</f>
        <v>0</v>
      </c>
      <c r="P197" s="297">
        <f>SUM('16'!$T$36:$W$36)</f>
        <v>0</v>
      </c>
      <c r="Q197" s="298">
        <f>SUM('16'!$T$38:$W$38)</f>
        <v>0</v>
      </c>
      <c r="R197" s="298">
        <f>SUM('16'!$T$39:$W$39)</f>
        <v>0</v>
      </c>
      <c r="S197" s="298">
        <f>SUM('16'!$T$40:$W$40)</f>
        <v>0</v>
      </c>
      <c r="T197" s="277"/>
      <c r="U197" s="289">
        <f t="shared" si="6"/>
        <v>0</v>
      </c>
      <c r="V197" s="299">
        <f t="shared" si="7"/>
        <v>0</v>
      </c>
      <c r="W197" s="299">
        <f t="shared" si="8"/>
        <v>7.6431457515559273</v>
      </c>
      <c r="X197" s="289">
        <f t="shared" si="9"/>
        <v>0</v>
      </c>
      <c r="Y197" s="299">
        <f t="shared" si="10"/>
        <v>7.6431457515559273</v>
      </c>
    </row>
    <row r="198" spans="1:25" x14ac:dyDescent="0.2">
      <c r="B198" s="294" t="s">
        <v>4</v>
      </c>
      <c r="C198" s="295">
        <f t="shared" si="11"/>
        <v>45521</v>
      </c>
      <c r="D198" s="296">
        <f>SUM('16'!$X$10:$AA$10)</f>
        <v>0</v>
      </c>
      <c r="E198" s="296">
        <f>SUM('16'!$X$11:$AA$11)</f>
        <v>0</v>
      </c>
      <c r="F198" s="296">
        <f>SUM('16'!$X$12:$AA$12)</f>
        <v>0</v>
      </c>
      <c r="G198" s="296">
        <f>SUM('16'!$X$13:$AA$13)</f>
        <v>0</v>
      </c>
      <c r="H198" s="296">
        <f>SUM('16'!$X$14:$AA$14)</f>
        <v>0</v>
      </c>
      <c r="I198" s="296">
        <f>SUM('16'!$X$15:$AA$15)</f>
        <v>0</v>
      </c>
      <c r="J198" s="296">
        <f>SUM('16'!$X$16:$AA$16)</f>
        <v>0</v>
      </c>
      <c r="K198" s="297">
        <f>SUM('16'!$X$31:$AA$31)</f>
        <v>0</v>
      </c>
      <c r="L198" s="297">
        <f>SUM('16'!$X$32:$AA$32)</f>
        <v>0</v>
      </c>
      <c r="M198" s="297">
        <f>SUM('16'!$X$33:$AA$33)</f>
        <v>0</v>
      </c>
      <c r="N198" s="297">
        <f>SUM('16'!$X$34:$AA$34)</f>
        <v>0</v>
      </c>
      <c r="O198" s="297">
        <f>SUM('16'!$X$35:$AA$35)</f>
        <v>0</v>
      </c>
      <c r="P198" s="297">
        <f>SUM('16'!$X$36:$AA$36)</f>
        <v>0</v>
      </c>
      <c r="Q198" s="298">
        <f>SUM('16'!$X$38:$AA$38)</f>
        <v>0</v>
      </c>
      <c r="R198" s="298">
        <f>SUM('16'!$X$39:$AA$39)</f>
        <v>0</v>
      </c>
      <c r="S198" s="298">
        <f>SUM('16'!$X$40:$AA$40)</f>
        <v>0</v>
      </c>
      <c r="T198" s="277"/>
      <c r="U198" s="289">
        <f t="shared" si="6"/>
        <v>0</v>
      </c>
      <c r="V198" s="299">
        <f t="shared" si="7"/>
        <v>0</v>
      </c>
      <c r="W198" s="299">
        <f t="shared" si="8"/>
        <v>7.4665515872792696</v>
      </c>
      <c r="X198" s="289">
        <f t="shared" si="9"/>
        <v>0</v>
      </c>
      <c r="Y198" s="299">
        <f t="shared" si="10"/>
        <v>7.4665515872792696</v>
      </c>
    </row>
    <row r="199" spans="1:25" x14ac:dyDescent="0.2">
      <c r="B199" s="294" t="s">
        <v>5</v>
      </c>
      <c r="C199" s="295">
        <f t="shared" si="11"/>
        <v>45522</v>
      </c>
      <c r="D199" s="296">
        <f>SUM('16'!$AB$10:$AE$10)</f>
        <v>0</v>
      </c>
      <c r="E199" s="296">
        <f>SUM('16'!$AB$11:$AE$11)</f>
        <v>0</v>
      </c>
      <c r="F199" s="296">
        <f>SUM('16'!$AB$12:$AE$12)</f>
        <v>0</v>
      </c>
      <c r="G199" s="296">
        <f>SUM('16'!$AB$13:$AE$13)</f>
        <v>0</v>
      </c>
      <c r="H199" s="296">
        <f>SUM('16'!$AB$14:$AE$14)</f>
        <v>0</v>
      </c>
      <c r="I199" s="296">
        <f>SUM('16'!$AB$15:$AE$15)</f>
        <v>0</v>
      </c>
      <c r="J199" s="296">
        <f>SUM('16'!$AB$16:$AE$16)</f>
        <v>0</v>
      </c>
      <c r="K199" s="297">
        <f>SUM('16'!$AB$31:$AE$31)</f>
        <v>0</v>
      </c>
      <c r="L199" s="297">
        <f>SUM('16'!$AB$32:$AE$32)</f>
        <v>0</v>
      </c>
      <c r="M199" s="297">
        <f>SUM('16'!$AB$33:$AE$33)</f>
        <v>0</v>
      </c>
      <c r="N199" s="297">
        <f>SUM('16'!$AB$34:$AE$34)</f>
        <v>0</v>
      </c>
      <c r="O199" s="297">
        <f>SUM('16'!$AB$35:$AE$35)</f>
        <v>0</v>
      </c>
      <c r="P199" s="297">
        <f>SUM('16'!$AB$36:$AE$36)</f>
        <v>0</v>
      </c>
      <c r="Q199" s="298">
        <f>SUM('16'!$AB$38:$AE$38)</f>
        <v>0</v>
      </c>
      <c r="R199" s="298">
        <f>SUM('16'!$AB$39:$AE$39)</f>
        <v>0</v>
      </c>
      <c r="S199" s="298">
        <f>SUM('16'!$AB$40:$AE$40)</f>
        <v>0</v>
      </c>
      <c r="T199" s="277"/>
      <c r="U199" s="289">
        <f t="shared" si="6"/>
        <v>0</v>
      </c>
      <c r="V199" s="299">
        <f t="shared" si="7"/>
        <v>0</v>
      </c>
      <c r="W199" s="299">
        <f t="shared" si="8"/>
        <v>7.2940376145716685</v>
      </c>
      <c r="X199" s="289">
        <f t="shared" si="9"/>
        <v>0</v>
      </c>
      <c r="Y199" s="299">
        <f t="shared" si="10"/>
        <v>7.2940376145716685</v>
      </c>
    </row>
    <row r="200" spans="1:25" x14ac:dyDescent="0.2">
      <c r="A200" s="272">
        <v>17</v>
      </c>
      <c r="B200" s="294" t="s">
        <v>0</v>
      </c>
      <c r="C200" s="295">
        <f t="shared" si="11"/>
        <v>45523</v>
      </c>
      <c r="D200" s="296">
        <f>SUM('17'!$D$10:$G$10)</f>
        <v>0</v>
      </c>
      <c r="E200" s="296">
        <f>SUM('17'!$D$11:$G$11)</f>
        <v>0</v>
      </c>
      <c r="F200" s="296">
        <f>SUM('17'!$D$12:$G$12)</f>
        <v>0</v>
      </c>
      <c r="G200" s="296">
        <f>SUM('17'!$D$13:$G$13)</f>
        <v>0</v>
      </c>
      <c r="H200" s="296">
        <f>SUM('17'!$D$14:$G$14)</f>
        <v>0</v>
      </c>
      <c r="I200" s="296">
        <f>SUM('17'!$D$15:$G$15)</f>
        <v>0</v>
      </c>
      <c r="J200" s="296">
        <f>SUM('17'!$D$16:$G$16)</f>
        <v>0</v>
      </c>
      <c r="K200" s="297">
        <f>SUM('17'!$D$31:$G$31)</f>
        <v>0</v>
      </c>
      <c r="L200" s="297">
        <f>SUM('17'!$D$32:$G$32)</f>
        <v>0</v>
      </c>
      <c r="M200" s="297">
        <f>SUM('17'!$D$33:$G$33)</f>
        <v>0</v>
      </c>
      <c r="N200" s="297">
        <f>SUM('17'!$D$34:$G$34)</f>
        <v>0</v>
      </c>
      <c r="O200" s="297">
        <f>SUM('17'!$D$35:$G$35)</f>
        <v>0</v>
      </c>
      <c r="P200" s="297">
        <f>SUM('17'!$D$36:$G$36)</f>
        <v>0</v>
      </c>
      <c r="Q200" s="298">
        <f>SUM('17'!$D$38:$G$38)</f>
        <v>0</v>
      </c>
      <c r="R200" s="298">
        <f>SUM('17'!$D$39:$G$39)</f>
        <v>0</v>
      </c>
      <c r="S200" s="298">
        <f>SUM('17'!$D$40:$G$40)</f>
        <v>0</v>
      </c>
      <c r="T200" s="277"/>
      <c r="U200" s="289">
        <f t="shared" si="6"/>
        <v>0</v>
      </c>
      <c r="V200" s="299">
        <f t="shared" si="7"/>
        <v>0</v>
      </c>
      <c r="W200" s="299">
        <f t="shared" si="8"/>
        <v>7.1255095609903831</v>
      </c>
      <c r="X200" s="289">
        <f t="shared" si="9"/>
        <v>0</v>
      </c>
      <c r="Y200" s="299">
        <f t="shared" si="10"/>
        <v>7.1255095609903831</v>
      </c>
    </row>
    <row r="201" spans="1:25" x14ac:dyDescent="0.2">
      <c r="B201" s="294" t="s">
        <v>1</v>
      </c>
      <c r="C201" s="295">
        <f t="shared" si="11"/>
        <v>45524</v>
      </c>
      <c r="D201" s="296">
        <f>SUM('17'!$H$10:$K$10)</f>
        <v>0</v>
      </c>
      <c r="E201" s="296">
        <f>SUM('17'!$H$11:$K$11)</f>
        <v>0</v>
      </c>
      <c r="F201" s="296">
        <f>SUM('17'!$H$12:$K$12)</f>
        <v>0</v>
      </c>
      <c r="G201" s="296">
        <f>SUM('17'!$H$13:$K$13)</f>
        <v>0</v>
      </c>
      <c r="H201" s="296">
        <f>SUM('17'!$H$14:$K$14)</f>
        <v>0</v>
      </c>
      <c r="I201" s="296">
        <f>SUM('17'!$H$15:$K$15)</f>
        <v>0</v>
      </c>
      <c r="J201" s="296">
        <f>SUM('17'!$H$16:$K$16)</f>
        <v>0</v>
      </c>
      <c r="K201" s="297">
        <f>SUM('17'!$H$31:$K$31)</f>
        <v>0</v>
      </c>
      <c r="L201" s="297">
        <f>SUM('17'!$H$32:$K$32)</f>
        <v>0</v>
      </c>
      <c r="M201" s="297">
        <f>SUM('17'!$H$33:$K$33)</f>
        <v>0</v>
      </c>
      <c r="N201" s="297">
        <f>SUM('17'!$H$34:$K$34)</f>
        <v>0</v>
      </c>
      <c r="O201" s="297">
        <f>SUM('17'!$H$35:$K$35)</f>
        <v>0</v>
      </c>
      <c r="P201" s="297">
        <f>SUM('17'!$H$36:$K$36)</f>
        <v>0</v>
      </c>
      <c r="Q201" s="298">
        <f>SUM('17'!$H$38:$K$38)</f>
        <v>0</v>
      </c>
      <c r="R201" s="298">
        <f>SUM('17'!$H$39:$K$39)</f>
        <v>0</v>
      </c>
      <c r="S201" s="298">
        <f>SUM('17'!$H$40:$K$40)</f>
        <v>0</v>
      </c>
      <c r="T201" s="277"/>
      <c r="U201" s="289">
        <f t="shared" si="6"/>
        <v>0</v>
      </c>
      <c r="V201" s="299">
        <f t="shared" si="7"/>
        <v>0</v>
      </c>
      <c r="W201" s="299">
        <f t="shared" si="8"/>
        <v>6.9608753322486026</v>
      </c>
      <c r="X201" s="289">
        <f t="shared" si="9"/>
        <v>0</v>
      </c>
      <c r="Y201" s="299">
        <f t="shared" si="10"/>
        <v>6.9608753322486026</v>
      </c>
    </row>
    <row r="202" spans="1:25" x14ac:dyDescent="0.2">
      <c r="B202" s="294" t="s">
        <v>2</v>
      </c>
      <c r="C202" s="295">
        <f t="shared" si="11"/>
        <v>45525</v>
      </c>
      <c r="D202" s="296">
        <f>SUM('17'!$L$10:$O$10)</f>
        <v>0</v>
      </c>
      <c r="E202" s="296">
        <f>SUM('17'!$L$11:$O$11)</f>
        <v>0</v>
      </c>
      <c r="F202" s="296">
        <f>SUM('17'!$L$12:$O$12)</f>
        <v>0</v>
      </c>
      <c r="G202" s="296">
        <f>SUM('17'!$L$13:$O$13)</f>
        <v>0</v>
      </c>
      <c r="H202" s="296">
        <f>SUM('17'!$L$14:$O$14)</f>
        <v>0</v>
      </c>
      <c r="I202" s="296">
        <f>SUM('17'!$L$15:$O$15)</f>
        <v>0</v>
      </c>
      <c r="J202" s="296">
        <f>SUM('17'!$L$16:$O$16)</f>
        <v>0</v>
      </c>
      <c r="K202" s="297">
        <f>SUM('17'!$L$31:$O$31)</f>
        <v>0</v>
      </c>
      <c r="L202" s="297">
        <f>SUM('17'!$L$32:$O$32)</f>
        <v>0</v>
      </c>
      <c r="M202" s="297">
        <f>SUM('17'!$L$33:$O$33)</f>
        <v>0</v>
      </c>
      <c r="N202" s="297">
        <f>SUM('17'!$L$34:$O$34)</f>
        <v>0</v>
      </c>
      <c r="O202" s="297">
        <f>SUM('17'!$L$35:$O$35)</f>
        <v>0</v>
      </c>
      <c r="P202" s="297">
        <f>SUM('17'!$L$36:$O$36)</f>
        <v>0</v>
      </c>
      <c r="Q202" s="298">
        <f>SUM('17'!$L$38:$O$38)</f>
        <v>0</v>
      </c>
      <c r="R202" s="298">
        <f>SUM('17'!$L$39:$O$39)</f>
        <v>0</v>
      </c>
      <c r="S202" s="298">
        <f>SUM('17'!$L$40:$O$40)</f>
        <v>0</v>
      </c>
      <c r="T202" s="277"/>
      <c r="U202" s="289">
        <f t="shared" si="6"/>
        <v>0</v>
      </c>
      <c r="V202" s="299">
        <f t="shared" si="7"/>
        <v>0</v>
      </c>
      <c r="W202" s="299">
        <f t="shared" si="8"/>
        <v>6.8000449618893555</v>
      </c>
      <c r="X202" s="289">
        <f t="shared" si="9"/>
        <v>0</v>
      </c>
      <c r="Y202" s="299">
        <f t="shared" si="10"/>
        <v>6.8000449618893555</v>
      </c>
    </row>
    <row r="203" spans="1:25" x14ac:dyDescent="0.2">
      <c r="B203" s="294" t="s">
        <v>55</v>
      </c>
      <c r="C203" s="295">
        <f t="shared" si="11"/>
        <v>45526</v>
      </c>
      <c r="D203" s="296">
        <f>SUM('17'!$P$10:$S$10)</f>
        <v>0</v>
      </c>
      <c r="E203" s="296">
        <f>SUM('17'!$P$11:$S$11)</f>
        <v>0</v>
      </c>
      <c r="F203" s="296">
        <f>SUM('17'!$P$12:$S$12)</f>
        <v>0</v>
      </c>
      <c r="G203" s="296">
        <f>SUM('17'!$P$13:$S$13)</f>
        <v>0</v>
      </c>
      <c r="H203" s="296">
        <f>SUM('17'!$P$14:$S$14)</f>
        <v>0</v>
      </c>
      <c r="I203" s="296">
        <f>SUM('17'!$P$15:$S$15)</f>
        <v>0</v>
      </c>
      <c r="J203" s="296">
        <f>SUM('17'!$P$16:$S$16)</f>
        <v>0</v>
      </c>
      <c r="K203" s="297">
        <f>SUM('17'!$P$31:$S$31)</f>
        <v>0</v>
      </c>
      <c r="L203" s="297">
        <f>SUM('17'!$P$32:$S$32)</f>
        <v>0</v>
      </c>
      <c r="M203" s="297">
        <f>SUM('17'!$P$33:$S$33)</f>
        <v>0</v>
      </c>
      <c r="N203" s="297">
        <f>SUM('17'!$P$34:$S$34)</f>
        <v>0</v>
      </c>
      <c r="O203" s="297">
        <f>SUM('17'!$P$35:$S$35)</f>
        <v>0</v>
      </c>
      <c r="P203" s="297">
        <f>SUM('17'!$P$36:$S$36)</f>
        <v>0</v>
      </c>
      <c r="Q203" s="298">
        <f>SUM('17'!$P$38:$S$38)</f>
        <v>0</v>
      </c>
      <c r="R203" s="298">
        <f>SUM('17'!$P$39:$S$39)</f>
        <v>0</v>
      </c>
      <c r="S203" s="298">
        <f>SUM('17'!$P$40:$S$40)</f>
        <v>0</v>
      </c>
      <c r="T203" s="277"/>
      <c r="U203" s="289">
        <f t="shared" si="6"/>
        <v>0</v>
      </c>
      <c r="V203" s="299">
        <f t="shared" si="7"/>
        <v>0</v>
      </c>
      <c r="W203" s="299">
        <f t="shared" si="8"/>
        <v>6.6429305621222063</v>
      </c>
      <c r="X203" s="289">
        <f t="shared" si="9"/>
        <v>0</v>
      </c>
      <c r="Y203" s="299">
        <f t="shared" si="10"/>
        <v>6.6429305621222063</v>
      </c>
    </row>
    <row r="204" spans="1:25" x14ac:dyDescent="0.2">
      <c r="B204" s="294" t="s">
        <v>3</v>
      </c>
      <c r="C204" s="295">
        <f t="shared" si="11"/>
        <v>45527</v>
      </c>
      <c r="D204" s="296">
        <f>SUM('17'!$T$10:$W$10)</f>
        <v>0</v>
      </c>
      <c r="E204" s="296">
        <f>SUM('17'!$T$11:$W$11)</f>
        <v>0</v>
      </c>
      <c r="F204" s="296">
        <f>SUM('17'!$T$12:$W$12)</f>
        <v>0</v>
      </c>
      <c r="G204" s="296">
        <f>SUM('17'!$T$13:$W$13)</f>
        <v>0</v>
      </c>
      <c r="H204" s="296">
        <f>SUM('17'!$T$14:$W$14)</f>
        <v>0</v>
      </c>
      <c r="I204" s="296">
        <f>SUM('17'!$T$15:$W$15)</f>
        <v>0</v>
      </c>
      <c r="J204" s="296">
        <f>SUM('17'!$T$16:$W$16)</f>
        <v>0</v>
      </c>
      <c r="K204" s="297">
        <f>SUM('17'!$T$31:$W$31)</f>
        <v>0</v>
      </c>
      <c r="L204" s="297">
        <f>SUM('17'!$T$32:$W$32)</f>
        <v>0</v>
      </c>
      <c r="M204" s="297">
        <f>SUM('17'!$T$33:$W$33)</f>
        <v>0</v>
      </c>
      <c r="N204" s="297">
        <f>SUM('17'!$T$34:$W$34)</f>
        <v>0</v>
      </c>
      <c r="O204" s="297">
        <f>SUM('17'!$T$35:$W$35)</f>
        <v>0</v>
      </c>
      <c r="P204" s="297">
        <f>SUM('17'!$T$36:$W$36)</f>
        <v>0</v>
      </c>
      <c r="Q204" s="298">
        <f>SUM('17'!$T$38:$W$38)</f>
        <v>0</v>
      </c>
      <c r="R204" s="298">
        <f>SUM('17'!$T$39:$W$39)</f>
        <v>0</v>
      </c>
      <c r="S204" s="298">
        <f>SUM('17'!$T$40:$W$40)</f>
        <v>0</v>
      </c>
      <c r="T204" s="277"/>
      <c r="U204" s="289">
        <f t="shared" si="6"/>
        <v>0</v>
      </c>
      <c r="V204" s="299">
        <f t="shared" si="7"/>
        <v>0</v>
      </c>
      <c r="W204" s="299">
        <f t="shared" si="8"/>
        <v>6.4894462757958564</v>
      </c>
      <c r="X204" s="289">
        <f t="shared" si="9"/>
        <v>0</v>
      </c>
      <c r="Y204" s="299">
        <f t="shared" si="10"/>
        <v>6.4894462757958564</v>
      </c>
    </row>
    <row r="205" spans="1:25" x14ac:dyDescent="0.2">
      <c r="B205" s="294" t="s">
        <v>4</v>
      </c>
      <c r="C205" s="295">
        <f t="shared" si="11"/>
        <v>45528</v>
      </c>
      <c r="D205" s="296">
        <f>SUM('17'!$X$10:$AA$10)</f>
        <v>0</v>
      </c>
      <c r="E205" s="296">
        <f>SUM('17'!$X$11:$AA$11)</f>
        <v>0</v>
      </c>
      <c r="F205" s="296">
        <f>SUM('17'!$X$12:$AA$12)</f>
        <v>0</v>
      </c>
      <c r="G205" s="296">
        <f>SUM('17'!$X$13:$AA$13)</f>
        <v>0</v>
      </c>
      <c r="H205" s="296">
        <f>SUM('17'!$X$14:$AA$14)</f>
        <v>0</v>
      </c>
      <c r="I205" s="296">
        <f>SUM('17'!$X$15:$AA$15)</f>
        <v>0</v>
      </c>
      <c r="J205" s="296">
        <f>SUM('17'!$X$16:$AA$16)</f>
        <v>0</v>
      </c>
      <c r="K205" s="297">
        <f>SUM('17'!$X$31:$AA$31)</f>
        <v>0</v>
      </c>
      <c r="L205" s="297">
        <f>SUM('17'!$X$32:$AA$32)</f>
        <v>0</v>
      </c>
      <c r="M205" s="297">
        <f>SUM('17'!$X$33:$AA$33)</f>
        <v>0</v>
      </c>
      <c r="N205" s="297">
        <f>SUM('17'!$X$34:$AA$34)</f>
        <v>0</v>
      </c>
      <c r="O205" s="297">
        <f>SUM('17'!$X$35:$AA$35)</f>
        <v>0</v>
      </c>
      <c r="P205" s="297">
        <f>SUM('17'!$X$36:$AA$36)</f>
        <v>0</v>
      </c>
      <c r="Q205" s="298">
        <f>SUM('17'!$X$38:$AA$38)</f>
        <v>0</v>
      </c>
      <c r="R205" s="298">
        <f>SUM('17'!$X$39:$AA$39)</f>
        <v>0</v>
      </c>
      <c r="S205" s="298">
        <f>SUM('17'!$X$40:$AA$40)</f>
        <v>0</v>
      </c>
      <c r="T205" s="277"/>
      <c r="U205" s="289">
        <f t="shared" si="6"/>
        <v>0</v>
      </c>
      <c r="V205" s="299">
        <f t="shared" si="7"/>
        <v>0</v>
      </c>
      <c r="W205" s="299">
        <f t="shared" si="8"/>
        <v>6.3395082294804181</v>
      </c>
      <c r="X205" s="289">
        <f t="shared" si="9"/>
        <v>0</v>
      </c>
      <c r="Y205" s="299">
        <f t="shared" si="10"/>
        <v>6.3395082294804181</v>
      </c>
    </row>
    <row r="206" spans="1:25" x14ac:dyDescent="0.2">
      <c r="B206" s="294" t="s">
        <v>5</v>
      </c>
      <c r="C206" s="295">
        <f t="shared" si="11"/>
        <v>45529</v>
      </c>
      <c r="D206" s="296">
        <f>SUM('17'!$AB$10:$AE$10)</f>
        <v>0</v>
      </c>
      <c r="E206" s="296">
        <f>SUM('17'!$AB$11:$AE$11)</f>
        <v>0</v>
      </c>
      <c r="F206" s="296">
        <f>SUM('17'!$AB$12:$AE$12)</f>
        <v>0</v>
      </c>
      <c r="G206" s="296">
        <f>SUM('17'!$AB$13:$AE$13)</f>
        <v>0</v>
      </c>
      <c r="H206" s="296">
        <f>SUM('17'!$AB$14:$AE$14)</f>
        <v>0</v>
      </c>
      <c r="I206" s="296">
        <f>SUM('17'!$AB$15:$AE$15)</f>
        <v>0</v>
      </c>
      <c r="J206" s="296">
        <f>SUM('17'!$AB$16:$AE$16)</f>
        <v>0</v>
      </c>
      <c r="K206" s="297">
        <f>SUM('17'!$AB$31:$AE$31)</f>
        <v>0</v>
      </c>
      <c r="L206" s="297">
        <f>SUM('17'!$AB$32:$AE$32)</f>
        <v>0</v>
      </c>
      <c r="M206" s="297">
        <f>SUM('17'!$AB$33:$AE$33)</f>
        <v>0</v>
      </c>
      <c r="N206" s="297">
        <f>SUM('17'!$AB$34:$AE$34)</f>
        <v>0</v>
      </c>
      <c r="O206" s="297">
        <f>SUM('17'!$AB$35:$AE$35)</f>
        <v>0</v>
      </c>
      <c r="P206" s="297">
        <f>SUM('17'!$AB$36:$AE$36)</f>
        <v>0</v>
      </c>
      <c r="Q206" s="298">
        <f>SUM('17'!$AB$38:$AE$38)</f>
        <v>0</v>
      </c>
      <c r="R206" s="298">
        <f>SUM('17'!$AB$39:$AE$39)</f>
        <v>0</v>
      </c>
      <c r="S206" s="298">
        <f>SUM('17'!$AB$40:$AE$40)</f>
        <v>0</v>
      </c>
      <c r="T206" s="277"/>
      <c r="U206" s="289">
        <f t="shared" si="6"/>
        <v>0</v>
      </c>
      <c r="V206" s="299">
        <f t="shared" si="7"/>
        <v>0</v>
      </c>
      <c r="W206" s="299">
        <f t="shared" si="8"/>
        <v>6.1930344876337209</v>
      </c>
      <c r="X206" s="289">
        <f t="shared" si="9"/>
        <v>0</v>
      </c>
      <c r="Y206" s="299">
        <f t="shared" si="10"/>
        <v>6.1930344876337209</v>
      </c>
    </row>
    <row r="207" spans="1:25" x14ac:dyDescent="0.2">
      <c r="A207" s="272">
        <v>18</v>
      </c>
      <c r="B207" s="294" t="s">
        <v>0</v>
      </c>
      <c r="C207" s="295">
        <f t="shared" si="11"/>
        <v>45530</v>
      </c>
      <c r="D207" s="296">
        <f>SUM('18'!$D$10:$G$10)</f>
        <v>0</v>
      </c>
      <c r="E207" s="296">
        <f>SUM('18'!$D$11:$G$11)</f>
        <v>0</v>
      </c>
      <c r="F207" s="296">
        <f>SUM('18'!$D$12:$G$12)</f>
        <v>0</v>
      </c>
      <c r="G207" s="296">
        <f>SUM('18'!$D$13:$G$13)</f>
        <v>0</v>
      </c>
      <c r="H207" s="296">
        <f>SUM('18'!$D$14:$G$14)</f>
        <v>0</v>
      </c>
      <c r="I207" s="296">
        <f>SUM('18'!$D$15:$G$15)</f>
        <v>0</v>
      </c>
      <c r="J207" s="296">
        <f>SUM('18'!$D$16:$G$16)</f>
        <v>0</v>
      </c>
      <c r="K207" s="297">
        <f>SUM('18'!$D$31:$G$31)</f>
        <v>0</v>
      </c>
      <c r="L207" s="297">
        <f>SUM('18'!$D$32:$G$32)</f>
        <v>0</v>
      </c>
      <c r="M207" s="297">
        <f>SUM('18'!$D$33:$G$33)</f>
        <v>0</v>
      </c>
      <c r="N207" s="297">
        <f>SUM('18'!$D$34:$G$34)</f>
        <v>0</v>
      </c>
      <c r="O207" s="297">
        <f>SUM('18'!$D$35:$G$35)</f>
        <v>0</v>
      </c>
      <c r="P207" s="297">
        <f>SUM('18'!$D$36:$G$36)</f>
        <v>0</v>
      </c>
      <c r="Q207" s="298">
        <f>SUM('18'!$D$38:$G$38)</f>
        <v>0</v>
      </c>
      <c r="R207" s="298">
        <f>SUM('18'!$D$39:$G$39)</f>
        <v>0</v>
      </c>
      <c r="S207" s="298">
        <f>SUM('18'!$D$40:$G$40)</f>
        <v>0</v>
      </c>
      <c r="T207" s="277"/>
      <c r="U207" s="289">
        <f t="shared" si="6"/>
        <v>0</v>
      </c>
      <c r="V207" s="299">
        <f t="shared" si="7"/>
        <v>0</v>
      </c>
      <c r="W207" s="299">
        <f t="shared" si="8"/>
        <v>6.0499450078265937</v>
      </c>
      <c r="X207" s="289">
        <f t="shared" si="9"/>
        <v>0</v>
      </c>
      <c r="Y207" s="299">
        <f t="shared" si="10"/>
        <v>6.0499450078265937</v>
      </c>
    </row>
    <row r="208" spans="1:25" x14ac:dyDescent="0.2">
      <c r="B208" s="294" t="s">
        <v>1</v>
      </c>
      <c r="C208" s="295">
        <f t="shared" si="11"/>
        <v>45531</v>
      </c>
      <c r="D208" s="296">
        <f>SUM('18'!$H$10:$K$10)</f>
        <v>0</v>
      </c>
      <c r="E208" s="296">
        <f>SUM('18'!$H$11:$K$11)</f>
        <v>0</v>
      </c>
      <c r="F208" s="296">
        <f>SUM('18'!$H$12:$K$12)</f>
        <v>0</v>
      </c>
      <c r="G208" s="296">
        <f>SUM('18'!$H$13:$K$13)</f>
        <v>0</v>
      </c>
      <c r="H208" s="296">
        <f>SUM('18'!$H$14:$K$14)</f>
        <v>0</v>
      </c>
      <c r="I208" s="296">
        <f>SUM('18'!$H$15:$K$15)</f>
        <v>0</v>
      </c>
      <c r="J208" s="296">
        <f>SUM('18'!$H$16:$K$16)</f>
        <v>0</v>
      </c>
      <c r="K208" s="297">
        <f>SUM('18'!$H$31:$K$31)</f>
        <v>0</v>
      </c>
      <c r="L208" s="297">
        <f>SUM('18'!$H$32:$K$32)</f>
        <v>0</v>
      </c>
      <c r="M208" s="297">
        <f>SUM('18'!$H$33:$K$33)</f>
        <v>0</v>
      </c>
      <c r="N208" s="297">
        <f>SUM('18'!$H$34:$K$34)</f>
        <v>0</v>
      </c>
      <c r="O208" s="297">
        <f>SUM('18'!$H$35:$K$35)</f>
        <v>0</v>
      </c>
      <c r="P208" s="297">
        <f>SUM('18'!$H$36:$K$36)</f>
        <v>0</v>
      </c>
      <c r="Q208" s="298">
        <f>SUM('18'!$H$38:$K$38)</f>
        <v>0</v>
      </c>
      <c r="R208" s="298">
        <f>SUM('18'!$H$39:$K$39)</f>
        <v>0</v>
      </c>
      <c r="S208" s="298">
        <f>SUM('18'!$H$40:$K$40)</f>
        <v>0</v>
      </c>
      <c r="T208" s="277"/>
      <c r="U208" s="289">
        <f t="shared" si="6"/>
        <v>0</v>
      </c>
      <c r="V208" s="299">
        <f t="shared" si="7"/>
        <v>0</v>
      </c>
      <c r="W208" s="299">
        <f t="shared" si="8"/>
        <v>5.9101615970026691</v>
      </c>
      <c r="X208" s="289">
        <f t="shared" si="9"/>
        <v>0</v>
      </c>
      <c r="Y208" s="299">
        <f t="shared" si="10"/>
        <v>5.9101615970026691</v>
      </c>
    </row>
    <row r="209" spans="1:25" x14ac:dyDescent="0.2">
      <c r="B209" s="294" t="s">
        <v>2</v>
      </c>
      <c r="C209" s="295">
        <f t="shared" si="11"/>
        <v>45532</v>
      </c>
      <c r="D209" s="296">
        <f>SUM('18'!$L$10:$O$10)</f>
        <v>0</v>
      </c>
      <c r="E209" s="296">
        <f>SUM('18'!$L$11:$O$11)</f>
        <v>0</v>
      </c>
      <c r="F209" s="296">
        <f>SUM('18'!$L$12:$O$12)</f>
        <v>0</v>
      </c>
      <c r="G209" s="296">
        <f>SUM('18'!$L$13:$O$13)</f>
        <v>0</v>
      </c>
      <c r="H209" s="296">
        <f>SUM('18'!$L$14:$O$14)</f>
        <v>0</v>
      </c>
      <c r="I209" s="296">
        <f>SUM('18'!$L$15:$O$15)</f>
        <v>0</v>
      </c>
      <c r="J209" s="296">
        <f>SUM('18'!$L$16:$O$16)</f>
        <v>0</v>
      </c>
      <c r="K209" s="297">
        <f>SUM('18'!$L$31:$O$31)</f>
        <v>0</v>
      </c>
      <c r="L209" s="297">
        <f>SUM('18'!$L$32:$O$32)</f>
        <v>0</v>
      </c>
      <c r="M209" s="297">
        <f>SUM('18'!$L$33:$O$33)</f>
        <v>0</v>
      </c>
      <c r="N209" s="297">
        <f>SUM('18'!$L$34:$O$34)</f>
        <v>0</v>
      </c>
      <c r="O209" s="297">
        <f>SUM('18'!$L$35:$O$35)</f>
        <v>0</v>
      </c>
      <c r="P209" s="297">
        <f>SUM('18'!$L$36:$O$36)</f>
        <v>0</v>
      </c>
      <c r="Q209" s="298">
        <f>SUM('18'!$L$38:$O$38)</f>
        <v>0</v>
      </c>
      <c r="R209" s="298">
        <f>SUM('18'!$L$39:$O$39)</f>
        <v>0</v>
      </c>
      <c r="S209" s="298">
        <f>SUM('18'!$L$40:$O$40)</f>
        <v>0</v>
      </c>
      <c r="T209" s="277"/>
      <c r="U209" s="289">
        <f t="shared" si="6"/>
        <v>0</v>
      </c>
      <c r="V209" s="299">
        <f t="shared" si="7"/>
        <v>0</v>
      </c>
      <c r="W209" s="299">
        <f t="shared" si="8"/>
        <v>5.7736078687488002</v>
      </c>
      <c r="X209" s="289">
        <f t="shared" si="9"/>
        <v>0</v>
      </c>
      <c r="Y209" s="299">
        <f t="shared" si="10"/>
        <v>5.7736078687488002</v>
      </c>
    </row>
    <row r="210" spans="1:25" x14ac:dyDescent="0.2">
      <c r="B210" s="294" t="s">
        <v>55</v>
      </c>
      <c r="C210" s="295">
        <f t="shared" si="11"/>
        <v>45533</v>
      </c>
      <c r="D210" s="296">
        <f>SUM('18'!$P$10:$S$10)</f>
        <v>0</v>
      </c>
      <c r="E210" s="296">
        <f>SUM('18'!$P$11:$S$11)</f>
        <v>0</v>
      </c>
      <c r="F210" s="296">
        <f>SUM('18'!$P$12:$S$12)</f>
        <v>0</v>
      </c>
      <c r="G210" s="296">
        <f>SUM('18'!$P$13:$S$13)</f>
        <v>0</v>
      </c>
      <c r="H210" s="296">
        <f>SUM('18'!$P$14:$S$14)</f>
        <v>0</v>
      </c>
      <c r="I210" s="296">
        <f>SUM('18'!$P$15:$S$15)</f>
        <v>0</v>
      </c>
      <c r="J210" s="296">
        <f>SUM('18'!$P$16:$S$16)</f>
        <v>0</v>
      </c>
      <c r="K210" s="297">
        <f>SUM('18'!$P$31:$S$31)</f>
        <v>0</v>
      </c>
      <c r="L210" s="297">
        <f>SUM('18'!$P$32:$S$32)</f>
        <v>0</v>
      </c>
      <c r="M210" s="297">
        <f>SUM('18'!$P$33:$S$33)</f>
        <v>0</v>
      </c>
      <c r="N210" s="297">
        <f>SUM('18'!$P$34:$S$34)</f>
        <v>0</v>
      </c>
      <c r="O210" s="297">
        <f>SUM('18'!$P$35:$S$35)</f>
        <v>0</v>
      </c>
      <c r="P210" s="297">
        <f>SUM('18'!$P$36:$S$36)</f>
        <v>0</v>
      </c>
      <c r="Q210" s="298">
        <f>SUM('18'!$P$38:$S$38)</f>
        <v>0</v>
      </c>
      <c r="R210" s="298">
        <f>SUM('18'!$P$39:$S$39)</f>
        <v>0</v>
      </c>
      <c r="S210" s="298">
        <f>SUM('18'!$P$40:$S$40)</f>
        <v>0</v>
      </c>
      <c r="T210" s="277"/>
      <c r="U210" s="289">
        <f t="shared" si="6"/>
        <v>0</v>
      </c>
      <c r="V210" s="299">
        <f t="shared" si="7"/>
        <v>0</v>
      </c>
      <c r="W210" s="299">
        <f t="shared" si="8"/>
        <v>5.640209201552735</v>
      </c>
      <c r="X210" s="289">
        <f t="shared" si="9"/>
        <v>0</v>
      </c>
      <c r="Y210" s="299">
        <f t="shared" si="10"/>
        <v>5.640209201552735</v>
      </c>
    </row>
    <row r="211" spans="1:25" x14ac:dyDescent="0.2">
      <c r="B211" s="294" t="s">
        <v>3</v>
      </c>
      <c r="C211" s="295">
        <f t="shared" si="11"/>
        <v>45534</v>
      </c>
      <c r="D211" s="296">
        <f>SUM('18'!$T$10:$W$10)</f>
        <v>0</v>
      </c>
      <c r="E211" s="296">
        <f>SUM('18'!$T$11:$W$11)</f>
        <v>0</v>
      </c>
      <c r="F211" s="296">
        <f>SUM('18'!$T$12:$W$12)</f>
        <v>0</v>
      </c>
      <c r="G211" s="296">
        <f>SUM('18'!$T$13:$W$13)</f>
        <v>0</v>
      </c>
      <c r="H211" s="296">
        <f>SUM('18'!$T$14:$W$14)</f>
        <v>0</v>
      </c>
      <c r="I211" s="296">
        <f>SUM('18'!$T$15:$W$15)</f>
        <v>0</v>
      </c>
      <c r="J211" s="296">
        <f>SUM('18'!$T$16:$W$16)</f>
        <v>0</v>
      </c>
      <c r="K211" s="297">
        <f>SUM('18'!$T$31:$W$31)</f>
        <v>0</v>
      </c>
      <c r="L211" s="297">
        <f>SUM('18'!$T$32:$W$32)</f>
        <v>0</v>
      </c>
      <c r="M211" s="297">
        <f>SUM('18'!$T$33:$W$33)</f>
        <v>0</v>
      </c>
      <c r="N211" s="297">
        <f>SUM('18'!$T$34:$W$34)</f>
        <v>0</v>
      </c>
      <c r="O211" s="297">
        <f>SUM('18'!$T$35:$W$35)</f>
        <v>0</v>
      </c>
      <c r="P211" s="297">
        <f>SUM('18'!$T$36:$W$36)</f>
        <v>0</v>
      </c>
      <c r="Q211" s="298">
        <f>SUM('18'!$T$38:$W$38)</f>
        <v>0</v>
      </c>
      <c r="R211" s="298">
        <f>SUM('18'!$T$39:$W$39)</f>
        <v>0</v>
      </c>
      <c r="S211" s="298">
        <f>SUM('18'!$T$40:$W$40)</f>
        <v>0</v>
      </c>
      <c r="T211" s="277"/>
      <c r="U211" s="289">
        <f t="shared" si="6"/>
        <v>0</v>
      </c>
      <c r="V211" s="299">
        <f t="shared" si="7"/>
        <v>0</v>
      </c>
      <c r="W211" s="299">
        <f t="shared" si="8"/>
        <v>5.5098926980252498</v>
      </c>
      <c r="X211" s="289">
        <f t="shared" si="9"/>
        <v>0</v>
      </c>
      <c r="Y211" s="299">
        <f t="shared" si="10"/>
        <v>5.5098926980252498</v>
      </c>
    </row>
    <row r="212" spans="1:25" x14ac:dyDescent="0.2">
      <c r="B212" s="294" t="s">
        <v>4</v>
      </c>
      <c r="C212" s="295">
        <f t="shared" si="11"/>
        <v>45535</v>
      </c>
      <c r="D212" s="296">
        <f>SUM('18'!$X$10:$AA$10)</f>
        <v>0</v>
      </c>
      <c r="E212" s="296">
        <f>SUM('18'!$X$11:$AA$11)</f>
        <v>0</v>
      </c>
      <c r="F212" s="296">
        <f>SUM('18'!$X$12:$AA$12)</f>
        <v>0</v>
      </c>
      <c r="G212" s="296">
        <f>SUM('18'!$X$13:$AA$13)</f>
        <v>0</v>
      </c>
      <c r="H212" s="296">
        <f>SUM('18'!$X$14:$AA$14)</f>
        <v>0</v>
      </c>
      <c r="I212" s="296">
        <f>SUM('18'!$X$15:$AA$15)</f>
        <v>0</v>
      </c>
      <c r="J212" s="296">
        <f>SUM('18'!$X$16:$AA$16)</f>
        <v>0</v>
      </c>
      <c r="K212" s="297">
        <f>SUM('18'!$X$31:$AA$31)</f>
        <v>0</v>
      </c>
      <c r="L212" s="297">
        <f>SUM('18'!$X$32:$AA$32)</f>
        <v>0</v>
      </c>
      <c r="M212" s="297">
        <f>SUM('18'!$X$33:$AA$33)</f>
        <v>0</v>
      </c>
      <c r="N212" s="297">
        <f>SUM('18'!$X$34:$AA$34)</f>
        <v>0</v>
      </c>
      <c r="O212" s="297">
        <f>SUM('18'!$X$35:$AA$35)</f>
        <v>0</v>
      </c>
      <c r="P212" s="297">
        <f>SUM('18'!$X$36:$AA$36)</f>
        <v>0</v>
      </c>
      <c r="Q212" s="298">
        <f>SUM('18'!$X$38:$AA$38)</f>
        <v>0</v>
      </c>
      <c r="R212" s="298">
        <f>SUM('18'!$X$39:$AA$39)</f>
        <v>0</v>
      </c>
      <c r="S212" s="298">
        <f>SUM('18'!$X$40:$AA$40)</f>
        <v>0</v>
      </c>
      <c r="T212" s="277"/>
      <c r="U212" s="289">
        <f t="shared" si="6"/>
        <v>0</v>
      </c>
      <c r="V212" s="299">
        <f t="shared" si="7"/>
        <v>0</v>
      </c>
      <c r="W212" s="299">
        <f t="shared" si="8"/>
        <v>5.3825871450644485</v>
      </c>
      <c r="X212" s="289">
        <f t="shared" si="9"/>
        <v>0</v>
      </c>
      <c r="Y212" s="299">
        <f t="shared" si="10"/>
        <v>5.3825871450644485</v>
      </c>
    </row>
    <row r="213" spans="1:25" x14ac:dyDescent="0.2">
      <c r="B213" s="294" t="s">
        <v>5</v>
      </c>
      <c r="C213" s="295">
        <f t="shared" si="11"/>
        <v>45536</v>
      </c>
      <c r="D213" s="296">
        <f>SUM('18'!$AB$10:$AE$10)</f>
        <v>0</v>
      </c>
      <c r="E213" s="296">
        <f>SUM('18'!$AB$11:$AE$11)</f>
        <v>0</v>
      </c>
      <c r="F213" s="296">
        <f>SUM('18'!$AB$12:$AE$12)</f>
        <v>0</v>
      </c>
      <c r="G213" s="296">
        <f>SUM('18'!$AB$13:$AE$13)</f>
        <v>0</v>
      </c>
      <c r="H213" s="296">
        <f>SUM('18'!$AB$14:$AE$14)</f>
        <v>0</v>
      </c>
      <c r="I213" s="296">
        <f>SUM('18'!$AB$15:$AE$15)</f>
        <v>0</v>
      </c>
      <c r="J213" s="296">
        <f>SUM('18'!$AB$16:$AE$16)</f>
        <v>0</v>
      </c>
      <c r="K213" s="297">
        <f>SUM('18'!$AB$31:$AE$31)</f>
        <v>0</v>
      </c>
      <c r="L213" s="297">
        <f>SUM('18'!$AB$32:$AE$32)</f>
        <v>0</v>
      </c>
      <c r="M213" s="297">
        <f>SUM('18'!$AB$33:$AE$33)</f>
        <v>0</v>
      </c>
      <c r="N213" s="297">
        <f>SUM('18'!$AB$34:$AE$34)</f>
        <v>0</v>
      </c>
      <c r="O213" s="297">
        <f>SUM('18'!$AB$35:$AE$35)</f>
        <v>0</v>
      </c>
      <c r="P213" s="297">
        <f>SUM('18'!$AB$36:$AE$36)</f>
        <v>0</v>
      </c>
      <c r="Q213" s="298">
        <f>SUM('18'!$AB$38:$AE$38)</f>
        <v>0</v>
      </c>
      <c r="R213" s="298">
        <f>SUM('18'!$AB$39:$AE$39)</f>
        <v>0</v>
      </c>
      <c r="S213" s="298">
        <f>SUM('18'!$AB$40:$AE$40)</f>
        <v>0</v>
      </c>
      <c r="T213" s="277"/>
      <c r="U213" s="289">
        <f t="shared" si="6"/>
        <v>0</v>
      </c>
      <c r="V213" s="299">
        <f t="shared" si="7"/>
        <v>0</v>
      </c>
      <c r="W213" s="299">
        <f t="shared" si="8"/>
        <v>5.2582229749404608</v>
      </c>
      <c r="X213" s="289">
        <f t="shared" si="9"/>
        <v>0</v>
      </c>
      <c r="Y213" s="299">
        <f t="shared" si="10"/>
        <v>5.2582229749404608</v>
      </c>
    </row>
    <row r="214" spans="1:25" x14ac:dyDescent="0.2">
      <c r="A214" s="272">
        <v>19</v>
      </c>
      <c r="B214" s="294" t="s">
        <v>0</v>
      </c>
      <c r="C214" s="295">
        <f t="shared" si="11"/>
        <v>45537</v>
      </c>
      <c r="D214" s="296">
        <f>SUM('19'!$D$10:$G$10)</f>
        <v>0</v>
      </c>
      <c r="E214" s="296">
        <f>SUM('19'!$D$11:$G$11)</f>
        <v>0</v>
      </c>
      <c r="F214" s="296">
        <f>SUM('19'!$D$12:$G$12)</f>
        <v>0</v>
      </c>
      <c r="G214" s="296">
        <f>SUM('19'!$D$13:$G$13)</f>
        <v>0</v>
      </c>
      <c r="H214" s="296">
        <f>SUM('19'!$D$14:$G$14)</f>
        <v>0</v>
      </c>
      <c r="I214" s="296">
        <f>SUM('19'!$D$15:$G$15)</f>
        <v>0</v>
      </c>
      <c r="J214" s="296">
        <f>SUM('19'!$D$16:$G$16)</f>
        <v>0</v>
      </c>
      <c r="K214" s="297">
        <f>SUM('19'!$D$31:$G$31)</f>
        <v>0</v>
      </c>
      <c r="L214" s="297">
        <f>SUM('19'!$D$32:$G$32)</f>
        <v>0</v>
      </c>
      <c r="M214" s="297">
        <f>SUM('19'!$D$33:$G$33)</f>
        <v>0</v>
      </c>
      <c r="N214" s="297">
        <f>SUM('19'!$D$34:$G$34)</f>
        <v>0</v>
      </c>
      <c r="O214" s="297">
        <f>SUM('19'!$D$35:$G$35)</f>
        <v>0</v>
      </c>
      <c r="P214" s="297">
        <f>SUM('19'!$D$36:$G$36)</f>
        <v>0</v>
      </c>
      <c r="Q214" s="298">
        <f>SUM('19'!$D$38:$G$38)</f>
        <v>0</v>
      </c>
      <c r="R214" s="298">
        <f>SUM('19'!$D$39:$G$39)</f>
        <v>0</v>
      </c>
      <c r="S214" s="298">
        <f>SUM('19'!$D$40:$G$40)</f>
        <v>0</v>
      </c>
      <c r="T214" s="277"/>
      <c r="U214" s="289">
        <f t="shared" si="6"/>
        <v>0</v>
      </c>
      <c r="V214" s="299">
        <f t="shared" si="7"/>
        <v>0</v>
      </c>
      <c r="W214" s="299">
        <f t="shared" si="8"/>
        <v>5.1367322272792766</v>
      </c>
      <c r="X214" s="289">
        <f t="shared" si="9"/>
        <v>0</v>
      </c>
      <c r="Y214" s="299">
        <f t="shared" si="10"/>
        <v>5.1367322272792766</v>
      </c>
    </row>
    <row r="215" spans="1:25" x14ac:dyDescent="0.2">
      <c r="B215" s="294" t="s">
        <v>1</v>
      </c>
      <c r="C215" s="295">
        <f t="shared" si="11"/>
        <v>45538</v>
      </c>
      <c r="D215" s="296">
        <f>SUM('19'!$H$10:$K$10)</f>
        <v>0</v>
      </c>
      <c r="E215" s="296">
        <f>SUM('19'!$H$11:$K$11)</f>
        <v>0</v>
      </c>
      <c r="F215" s="296">
        <f>SUM('19'!$H$12:$K$12)</f>
        <v>0</v>
      </c>
      <c r="G215" s="296">
        <f>SUM('19'!$H$13:$K$13)</f>
        <v>0</v>
      </c>
      <c r="H215" s="296">
        <f>SUM('19'!$H$14:$K$14)</f>
        <v>0</v>
      </c>
      <c r="I215" s="296">
        <f>SUM('19'!$H$15:$K$15)</f>
        <v>0</v>
      </c>
      <c r="J215" s="296">
        <f>SUM('19'!$H$16:$K$16)</f>
        <v>0</v>
      </c>
      <c r="K215" s="297">
        <f>SUM('19'!$H$31:$K$31)</f>
        <v>0</v>
      </c>
      <c r="L215" s="297">
        <f>SUM('19'!$H$32:$K$32)</f>
        <v>0</v>
      </c>
      <c r="M215" s="297">
        <f>SUM('19'!$H$33:$K$33)</f>
        <v>0</v>
      </c>
      <c r="N215" s="297">
        <f>SUM('19'!$H$34:$K$34)</f>
        <v>0</v>
      </c>
      <c r="O215" s="297">
        <f>SUM('19'!$H$35:$K$35)</f>
        <v>0</v>
      </c>
      <c r="P215" s="297">
        <f>SUM('19'!$H$36:$K$36)</f>
        <v>0</v>
      </c>
      <c r="Q215" s="298">
        <f>SUM('19'!$H$38:$K$38)</f>
        <v>0</v>
      </c>
      <c r="R215" s="298">
        <f>SUM('19'!$H$39:$K$39)</f>
        <v>0</v>
      </c>
      <c r="S215" s="298">
        <f>SUM('19'!$H$40:$K$40)</f>
        <v>0</v>
      </c>
      <c r="T215" s="277"/>
      <c r="U215" s="289">
        <f t="shared" si="6"/>
        <v>0</v>
      </c>
      <c r="V215" s="299">
        <f t="shared" si="7"/>
        <v>0</v>
      </c>
      <c r="W215" s="299">
        <f t="shared" si="8"/>
        <v>5.0180485119249418</v>
      </c>
      <c r="X215" s="289">
        <f t="shared" si="9"/>
        <v>0</v>
      </c>
      <c r="Y215" s="299">
        <f t="shared" si="10"/>
        <v>5.0180485119249418</v>
      </c>
    </row>
    <row r="216" spans="1:25" x14ac:dyDescent="0.2">
      <c r="B216" s="294" t="s">
        <v>2</v>
      </c>
      <c r="C216" s="295">
        <f t="shared" si="11"/>
        <v>45539</v>
      </c>
      <c r="D216" s="296">
        <f>SUM('19'!$L$10:$O$10)</f>
        <v>0</v>
      </c>
      <c r="E216" s="296">
        <f>SUM('19'!$L$11:$O$11)</f>
        <v>0</v>
      </c>
      <c r="F216" s="296">
        <f>SUM('19'!$L$12:$O$12)</f>
        <v>0</v>
      </c>
      <c r="G216" s="296">
        <f>SUM('19'!$L$13:$O$13)</f>
        <v>0</v>
      </c>
      <c r="H216" s="296">
        <f>SUM('19'!$L$14:$O$14)</f>
        <v>0</v>
      </c>
      <c r="I216" s="296">
        <f>SUM('19'!$L$15:$O$15)</f>
        <v>0</v>
      </c>
      <c r="J216" s="296">
        <f>SUM('19'!$L$16:$O$16)</f>
        <v>0</v>
      </c>
      <c r="K216" s="297">
        <f>SUM('19'!$L$31:$O$31)</f>
        <v>0</v>
      </c>
      <c r="L216" s="297">
        <f>SUM('19'!$L$32:$O$32)</f>
        <v>0</v>
      </c>
      <c r="M216" s="297">
        <f>SUM('19'!$L$33:$O$33)</f>
        <v>0</v>
      </c>
      <c r="N216" s="297">
        <f>SUM('19'!$L$34:$O$34)</f>
        <v>0</v>
      </c>
      <c r="O216" s="297">
        <f>SUM('19'!$L$35:$O$35)</f>
        <v>0</v>
      </c>
      <c r="P216" s="297">
        <f>SUM('19'!$L$36:$O$36)</f>
        <v>0</v>
      </c>
      <c r="Q216" s="298">
        <f>SUM('19'!$L$38:$O$38)</f>
        <v>0</v>
      </c>
      <c r="R216" s="298">
        <f>SUM('19'!$L$39:$O$39)</f>
        <v>0</v>
      </c>
      <c r="S216" s="298">
        <f>SUM('19'!$L$40:$O$40)</f>
        <v>0</v>
      </c>
      <c r="T216" s="277"/>
      <c r="U216" s="289">
        <f t="shared" ref="U216:U279" si="12">IF(ISNUMBER($D$86*(D216*1440)+$E$86*(E216*1440)+$F$86*(F216*1440)+$G$86*(G216*1440)+$H$86*(H216*1440)+$I$86*(I216*1440)+$J$86*(J216*1440)+$K$86*(K216*1440)+$L$86*(L216*1440)+$M$86*(M216*1440)+$N$86*(N216*1440)+$O$86*(O216*1440)+$P$86*(P216*1440)+$Q$86*(Q216*1440)+$R$86*(R216*1440)+$S$86*(S216*1440)),($D$86*(D216*1440)+$E$86*(E216*1440)+$F$86*(F216*1440)+$G$86*(G216*1440)+$H$86*(H216*1440)+$I$86*(I216*1440)+$J$86*(J216*1440)+$K$86*(K216*1440)+$L$86*(L216*1440)+$M$86*(M216*1440)+$N$86*(N216*1440)+$O$86*(O216*1440)+$P$86*(P216*1440)+$Q$86*(Q216*1440)+$R$86*(R216*1440)+$S$86*(S216*1440)),0)</f>
        <v>0</v>
      </c>
      <c r="V216" s="299">
        <f t="shared" ref="V216:V279" si="13">V215*(1-$V$84)+U216*$V$84</f>
        <v>0</v>
      </c>
      <c r="W216" s="299">
        <f t="shared" ref="W216:W279" si="14">W215*(1-$W$84)+U216*$W$84</f>
        <v>4.9021069726598148</v>
      </c>
      <c r="X216" s="289">
        <f t="shared" si="9"/>
        <v>0</v>
      </c>
      <c r="Y216" s="299">
        <f t="shared" si="10"/>
        <v>4.9021069726598148</v>
      </c>
    </row>
    <row r="217" spans="1:25" x14ac:dyDescent="0.2">
      <c r="B217" s="294" t="s">
        <v>55</v>
      </c>
      <c r="C217" s="295">
        <f t="shared" si="11"/>
        <v>45540</v>
      </c>
      <c r="D217" s="296">
        <f>SUM('19'!$P$10:$S$10)</f>
        <v>0</v>
      </c>
      <c r="E217" s="296">
        <f>SUM('19'!$P$11:$S$11)</f>
        <v>0</v>
      </c>
      <c r="F217" s="296">
        <f>SUM('19'!$P$12:$S$12)</f>
        <v>0</v>
      </c>
      <c r="G217" s="296">
        <f>SUM('19'!$P$13:$S$13)</f>
        <v>0</v>
      </c>
      <c r="H217" s="296">
        <f>SUM('19'!$P$14:$S$14)</f>
        <v>0</v>
      </c>
      <c r="I217" s="296">
        <f>SUM('19'!$P$15:$S$15)</f>
        <v>0</v>
      </c>
      <c r="J217" s="296">
        <f>SUM('19'!$P$16:$S$16)</f>
        <v>0</v>
      </c>
      <c r="K217" s="297">
        <f>SUM('19'!$P$31:$S$31)</f>
        <v>0</v>
      </c>
      <c r="L217" s="297">
        <f>SUM('19'!$P$32:$S$32)</f>
        <v>0</v>
      </c>
      <c r="M217" s="297">
        <f>SUM('19'!$P$33:$S$33)</f>
        <v>0</v>
      </c>
      <c r="N217" s="297">
        <f>SUM('19'!$P$34:$S$34)</f>
        <v>0</v>
      </c>
      <c r="O217" s="297">
        <f>SUM('19'!$P$35:$S$35)</f>
        <v>0</v>
      </c>
      <c r="P217" s="297">
        <f>SUM('19'!$P$36:$S$36)</f>
        <v>0</v>
      </c>
      <c r="Q217" s="298">
        <f>SUM('19'!$P$38:$S$38)</f>
        <v>0</v>
      </c>
      <c r="R217" s="298">
        <f>SUM('19'!$P$39:$S$39)</f>
        <v>0</v>
      </c>
      <c r="S217" s="298">
        <f>SUM('19'!$P$40:$S$40)</f>
        <v>0</v>
      </c>
      <c r="T217" s="277"/>
      <c r="U217" s="289">
        <f t="shared" si="12"/>
        <v>0</v>
      </c>
      <c r="V217" s="299">
        <f t="shared" si="13"/>
        <v>0</v>
      </c>
      <c r="W217" s="299">
        <f t="shared" si="14"/>
        <v>4.7888442517630683</v>
      </c>
      <c r="X217" s="289">
        <f t="shared" ref="X217:X280" si="15">U217/5</f>
        <v>0</v>
      </c>
      <c r="Y217" s="299">
        <f t="shared" ref="Y217:Y280" si="16">W217-V217</f>
        <v>4.7888442517630683</v>
      </c>
    </row>
    <row r="218" spans="1:25" x14ac:dyDescent="0.2">
      <c r="B218" s="294" t="s">
        <v>3</v>
      </c>
      <c r="C218" s="295">
        <f t="shared" ref="C218:C281" si="17">C217+1</f>
        <v>45541</v>
      </c>
      <c r="D218" s="296">
        <f>SUM('19'!$T$10:$W$10)</f>
        <v>0</v>
      </c>
      <c r="E218" s="296">
        <f>SUM('19'!$T$11:$W$11)</f>
        <v>0</v>
      </c>
      <c r="F218" s="296">
        <f>SUM('19'!$T$12:$W$12)</f>
        <v>0</v>
      </c>
      <c r="G218" s="296">
        <f>SUM('19'!$T$13:$W$13)</f>
        <v>0</v>
      </c>
      <c r="H218" s="296">
        <f>SUM('19'!$T$14:$W$14)</f>
        <v>0</v>
      </c>
      <c r="I218" s="296">
        <f>SUM('19'!$T$15:$W$15)</f>
        <v>0</v>
      </c>
      <c r="J218" s="296">
        <f>SUM('19'!$T$16:$W$16)</f>
        <v>0</v>
      </c>
      <c r="K218" s="297">
        <f>SUM('19'!$T$31:$W$31)</f>
        <v>0</v>
      </c>
      <c r="L218" s="297">
        <f>SUM('19'!$T$32:$W$32)</f>
        <v>0</v>
      </c>
      <c r="M218" s="297">
        <f>SUM('19'!$T$33:$W$33)</f>
        <v>0</v>
      </c>
      <c r="N218" s="297">
        <f>SUM('19'!$T$34:$W$34)</f>
        <v>0</v>
      </c>
      <c r="O218" s="297">
        <f>SUM('19'!$T$35:$W$35)</f>
        <v>0</v>
      </c>
      <c r="P218" s="297">
        <f>SUM('19'!$T$36:$W$36)</f>
        <v>0</v>
      </c>
      <c r="Q218" s="298">
        <f>SUM('19'!$T$38:$W$38)</f>
        <v>0</v>
      </c>
      <c r="R218" s="298">
        <f>SUM('19'!$T$39:$W$39)</f>
        <v>0</v>
      </c>
      <c r="S218" s="298">
        <f>SUM('19'!$T$40:$W$40)</f>
        <v>0</v>
      </c>
      <c r="T218" s="277"/>
      <c r="U218" s="289">
        <f t="shared" si="12"/>
        <v>0</v>
      </c>
      <c r="V218" s="299">
        <f t="shared" si="13"/>
        <v>0</v>
      </c>
      <c r="W218" s="299">
        <f t="shared" si="14"/>
        <v>4.6781984553880589</v>
      </c>
      <c r="X218" s="289">
        <f t="shared" si="15"/>
        <v>0</v>
      </c>
      <c r="Y218" s="299">
        <f t="shared" si="16"/>
        <v>4.6781984553880589</v>
      </c>
    </row>
    <row r="219" spans="1:25" x14ac:dyDescent="0.2">
      <c r="B219" s="294" t="s">
        <v>4</v>
      </c>
      <c r="C219" s="295">
        <f t="shared" si="17"/>
        <v>45542</v>
      </c>
      <c r="D219" s="296">
        <f>SUM('19'!$X$10:$AA$10)</f>
        <v>0</v>
      </c>
      <c r="E219" s="296">
        <f>SUM('19'!$X$11:$AA$11)</f>
        <v>0</v>
      </c>
      <c r="F219" s="296">
        <f>SUM('19'!$X$12:$AA$12)</f>
        <v>0</v>
      </c>
      <c r="G219" s="296">
        <f>SUM('19'!$X$13:$AA$13)</f>
        <v>0</v>
      </c>
      <c r="H219" s="296">
        <f>SUM('19'!$X$14:$AA$14)</f>
        <v>0</v>
      </c>
      <c r="I219" s="296">
        <f>SUM('19'!$X$15:$AA$15)</f>
        <v>0</v>
      </c>
      <c r="J219" s="296">
        <f>SUM('19'!$X$16:$AA$16)</f>
        <v>0</v>
      </c>
      <c r="K219" s="297">
        <f>SUM('19'!$X$31:$AA$31)</f>
        <v>0</v>
      </c>
      <c r="L219" s="297">
        <f>SUM('19'!$X$32:$AA$32)</f>
        <v>0</v>
      </c>
      <c r="M219" s="297">
        <f>SUM('19'!$X$33:$AA$33)</f>
        <v>0</v>
      </c>
      <c r="N219" s="297">
        <f>SUM('19'!$X$34:$AA$34)</f>
        <v>0</v>
      </c>
      <c r="O219" s="297">
        <f>SUM('19'!$X$35:$AA$35)</f>
        <v>0</v>
      </c>
      <c r="P219" s="297">
        <f>SUM('19'!$X$36:$AA$36)</f>
        <v>0</v>
      </c>
      <c r="Q219" s="298">
        <f>SUM('19'!$X$38:$AA$38)</f>
        <v>0</v>
      </c>
      <c r="R219" s="298">
        <f>SUM('19'!$X$39:$AA$39)</f>
        <v>0</v>
      </c>
      <c r="S219" s="298">
        <f>SUM('19'!$X$40:$AA$40)</f>
        <v>0</v>
      </c>
      <c r="T219" s="277"/>
      <c r="U219" s="289">
        <f t="shared" si="12"/>
        <v>0</v>
      </c>
      <c r="V219" s="299">
        <f t="shared" si="13"/>
        <v>0</v>
      </c>
      <c r="W219" s="299">
        <f t="shared" si="14"/>
        <v>4.5701091197396542</v>
      </c>
      <c r="X219" s="289">
        <f t="shared" si="15"/>
        <v>0</v>
      </c>
      <c r="Y219" s="299">
        <f t="shared" si="16"/>
        <v>4.5701091197396542</v>
      </c>
    </row>
    <row r="220" spans="1:25" x14ac:dyDescent="0.2">
      <c r="B220" s="294" t="s">
        <v>5</v>
      </c>
      <c r="C220" s="295">
        <f t="shared" si="17"/>
        <v>45543</v>
      </c>
      <c r="D220" s="296">
        <f>SUM('19'!$AB$10:$AE$10)</f>
        <v>0</v>
      </c>
      <c r="E220" s="296">
        <f>SUM('19'!$AB$11:$AE$11)</f>
        <v>0</v>
      </c>
      <c r="F220" s="296">
        <f>SUM('19'!$AB$12:$AE$12)</f>
        <v>0</v>
      </c>
      <c r="G220" s="296">
        <f>SUM('19'!$AB$13:$AE$13)</f>
        <v>0</v>
      </c>
      <c r="H220" s="296">
        <f>SUM('19'!$AB$14:$AE$14)</f>
        <v>0</v>
      </c>
      <c r="I220" s="296">
        <f>SUM('19'!$AB$15:$AE$15)</f>
        <v>0</v>
      </c>
      <c r="J220" s="296">
        <f>SUM('19'!$AB$16:$AE$16)</f>
        <v>0</v>
      </c>
      <c r="K220" s="297">
        <f>SUM('19'!$AB$31:$AE$31)</f>
        <v>0</v>
      </c>
      <c r="L220" s="297">
        <f>SUM('19'!$AB$32:$AE$32)</f>
        <v>0</v>
      </c>
      <c r="M220" s="297">
        <f>SUM('19'!$AB$33:$AE$33)</f>
        <v>0</v>
      </c>
      <c r="N220" s="297">
        <f>SUM('19'!$AB$34:$AE$34)</f>
        <v>0</v>
      </c>
      <c r="O220" s="297">
        <f>SUM('19'!$AB$35:$AE$35)</f>
        <v>0</v>
      </c>
      <c r="P220" s="297">
        <f>SUM('19'!$AB$36:$AE$36)</f>
        <v>0</v>
      </c>
      <c r="Q220" s="298">
        <f>SUM('19'!$AB$38:$AE$38)</f>
        <v>0</v>
      </c>
      <c r="R220" s="298">
        <f>SUM('19'!$AB$39:$AE$39)</f>
        <v>0</v>
      </c>
      <c r="S220" s="298">
        <f>SUM('19'!$AB$40:$AE$40)</f>
        <v>0</v>
      </c>
      <c r="T220" s="277"/>
      <c r="U220" s="289">
        <f t="shared" si="12"/>
        <v>0</v>
      </c>
      <c r="V220" s="299">
        <f t="shared" si="13"/>
        <v>0</v>
      </c>
      <c r="W220" s="299">
        <f t="shared" si="14"/>
        <v>4.4645171780330264</v>
      </c>
      <c r="X220" s="289">
        <f t="shared" si="15"/>
        <v>0</v>
      </c>
      <c r="Y220" s="299">
        <f t="shared" si="16"/>
        <v>4.4645171780330264</v>
      </c>
    </row>
    <row r="221" spans="1:25" x14ac:dyDescent="0.2">
      <c r="A221" s="272">
        <v>20</v>
      </c>
      <c r="B221" s="294" t="s">
        <v>0</v>
      </c>
      <c r="C221" s="295">
        <f t="shared" si="17"/>
        <v>45544</v>
      </c>
      <c r="D221" s="296">
        <f>SUM('20'!$D$10:$G$10)</f>
        <v>0</v>
      </c>
      <c r="E221" s="296">
        <f>SUM('20'!$D$11:$G$11)</f>
        <v>0</v>
      </c>
      <c r="F221" s="296">
        <f>SUM('20'!$D$12:$G$12)</f>
        <v>0</v>
      </c>
      <c r="G221" s="296">
        <f>SUM('20'!$D$13:$G$13)</f>
        <v>0</v>
      </c>
      <c r="H221" s="296">
        <f>SUM('20'!$D$14:$G$14)</f>
        <v>0</v>
      </c>
      <c r="I221" s="296">
        <f>SUM('20'!$D$15:$G$15)</f>
        <v>0</v>
      </c>
      <c r="J221" s="296">
        <f>SUM('20'!$D$16:$G$16)</f>
        <v>0</v>
      </c>
      <c r="K221" s="297">
        <f>SUM('20'!$D$31:$G$31)</f>
        <v>0</v>
      </c>
      <c r="L221" s="297">
        <f>SUM('20'!$D$32:$G$32)</f>
        <v>0</v>
      </c>
      <c r="M221" s="297">
        <f>SUM('20'!$D$33:$G$33)</f>
        <v>0</v>
      </c>
      <c r="N221" s="297">
        <f>SUM('20'!$D$34:$G$34)</f>
        <v>0</v>
      </c>
      <c r="O221" s="297">
        <f>SUM('20'!$D$35:$G$35)</f>
        <v>0</v>
      </c>
      <c r="P221" s="297">
        <f>SUM('20'!$D$36:$G$36)</f>
        <v>0</v>
      </c>
      <c r="Q221" s="298">
        <f>SUM('20'!$D$38:$G$38)</f>
        <v>0</v>
      </c>
      <c r="R221" s="298">
        <f>SUM('20'!$D$39:$G$39)</f>
        <v>0</v>
      </c>
      <c r="S221" s="298">
        <f>SUM('20'!$D$40:$G$40)</f>
        <v>0</v>
      </c>
      <c r="T221" s="277"/>
      <c r="U221" s="289">
        <f t="shared" si="12"/>
        <v>0</v>
      </c>
      <c r="V221" s="299">
        <f t="shared" si="13"/>
        <v>0</v>
      </c>
      <c r="W221" s="299">
        <f t="shared" si="14"/>
        <v>4.361364928215858</v>
      </c>
      <c r="X221" s="289">
        <f t="shared" si="15"/>
        <v>0</v>
      </c>
      <c r="Y221" s="299">
        <f t="shared" si="16"/>
        <v>4.361364928215858</v>
      </c>
    </row>
    <row r="222" spans="1:25" x14ac:dyDescent="0.2">
      <c r="B222" s="294" t="s">
        <v>1</v>
      </c>
      <c r="C222" s="295">
        <f t="shared" si="17"/>
        <v>45545</v>
      </c>
      <c r="D222" s="296">
        <f>SUM('20'!$H$10:$K$10)</f>
        <v>0</v>
      </c>
      <c r="E222" s="296">
        <f>SUM('20'!$H$11:$K$11)</f>
        <v>0</v>
      </c>
      <c r="F222" s="296">
        <f>SUM('20'!$H$12:$K$12)</f>
        <v>0</v>
      </c>
      <c r="G222" s="296">
        <f>SUM('20'!$H$13:$K$13)</f>
        <v>0</v>
      </c>
      <c r="H222" s="296">
        <f>SUM('20'!$H$14:$K$14)</f>
        <v>0</v>
      </c>
      <c r="I222" s="296">
        <f>SUM('20'!$H$15:$K$15)</f>
        <v>0</v>
      </c>
      <c r="J222" s="296">
        <f>SUM('20'!$H$16:$K$16)</f>
        <v>0</v>
      </c>
      <c r="K222" s="297">
        <f>SUM('20'!$H$31:$K$31)</f>
        <v>0</v>
      </c>
      <c r="L222" s="297">
        <f>SUM('20'!$H$32:$K$32)</f>
        <v>0</v>
      </c>
      <c r="M222" s="297">
        <f>SUM('20'!$H$33:$K$33)</f>
        <v>0</v>
      </c>
      <c r="N222" s="297">
        <f>SUM('20'!$H$34:$K$34)</f>
        <v>0</v>
      </c>
      <c r="O222" s="297">
        <f>SUM('20'!$H$35:$K$35)</f>
        <v>0</v>
      </c>
      <c r="P222" s="297">
        <f>SUM('20'!$H$36:$K$36)</f>
        <v>0</v>
      </c>
      <c r="Q222" s="298">
        <f>SUM('20'!$H$38:$K$38)</f>
        <v>0</v>
      </c>
      <c r="R222" s="298">
        <f>SUM('20'!$H$39:$K$39)</f>
        <v>0</v>
      </c>
      <c r="S222" s="298">
        <f>SUM('20'!$H$40:$K$40)</f>
        <v>0</v>
      </c>
      <c r="T222" s="277"/>
      <c r="U222" s="289">
        <f t="shared" si="12"/>
        <v>0</v>
      </c>
      <c r="V222" s="299">
        <f t="shared" si="13"/>
        <v>0</v>
      </c>
      <c r="W222" s="299">
        <f t="shared" si="14"/>
        <v>4.2605960014363298</v>
      </c>
      <c r="X222" s="289">
        <f t="shared" si="15"/>
        <v>0</v>
      </c>
      <c r="Y222" s="299">
        <f t="shared" si="16"/>
        <v>4.2605960014363298</v>
      </c>
    </row>
    <row r="223" spans="1:25" x14ac:dyDescent="0.2">
      <c r="B223" s="294" t="s">
        <v>2</v>
      </c>
      <c r="C223" s="295">
        <f t="shared" si="17"/>
        <v>45546</v>
      </c>
      <c r="D223" s="296">
        <f>SUM('20'!$L$10:$O$10)</f>
        <v>0</v>
      </c>
      <c r="E223" s="296">
        <f>SUM('20'!$L$11:$O$11)</f>
        <v>0</v>
      </c>
      <c r="F223" s="296">
        <f>SUM('20'!$L$12:$O$12)</f>
        <v>0</v>
      </c>
      <c r="G223" s="296">
        <f>SUM('20'!$L$13:$O$13)</f>
        <v>0</v>
      </c>
      <c r="H223" s="296">
        <f>SUM('20'!$L$14:$O$14)</f>
        <v>0</v>
      </c>
      <c r="I223" s="296">
        <f>SUM('20'!$L$15:$O$15)</f>
        <v>0</v>
      </c>
      <c r="J223" s="296">
        <f>SUM('20'!$L$16:$O$16)</f>
        <v>0</v>
      </c>
      <c r="K223" s="297">
        <f>SUM('20'!$L$31:$O$31)</f>
        <v>0</v>
      </c>
      <c r="L223" s="297">
        <f>SUM('20'!$L$32:$O$32)</f>
        <v>0</v>
      </c>
      <c r="M223" s="297">
        <f>SUM('20'!$L$33:$O$33)</f>
        <v>0</v>
      </c>
      <c r="N223" s="297">
        <f>SUM('20'!$L$34:$O$34)</f>
        <v>0</v>
      </c>
      <c r="O223" s="297">
        <f>SUM('20'!$L$35:$O$35)</f>
        <v>0</v>
      </c>
      <c r="P223" s="297">
        <f>SUM('20'!$L$36:$O$36)</f>
        <v>0</v>
      </c>
      <c r="Q223" s="298">
        <f>SUM('20'!$L$38:$O$38)</f>
        <v>0</v>
      </c>
      <c r="R223" s="298">
        <f>SUM('20'!$L$39:$O$39)</f>
        <v>0</v>
      </c>
      <c r="S223" s="298">
        <f>SUM('20'!$L$40:$O$40)</f>
        <v>0</v>
      </c>
      <c r="T223" s="277"/>
      <c r="U223" s="289">
        <f t="shared" si="12"/>
        <v>0</v>
      </c>
      <c r="V223" s="299">
        <f t="shared" si="13"/>
        <v>0</v>
      </c>
      <c r="W223" s="299">
        <f t="shared" si="14"/>
        <v>4.162155331239644</v>
      </c>
      <c r="X223" s="289">
        <f t="shared" si="15"/>
        <v>0</v>
      </c>
      <c r="Y223" s="299">
        <f t="shared" si="16"/>
        <v>4.162155331239644</v>
      </c>
    </row>
    <row r="224" spans="1:25" x14ac:dyDescent="0.2">
      <c r="B224" s="294" t="s">
        <v>55</v>
      </c>
      <c r="C224" s="295">
        <f t="shared" si="17"/>
        <v>45547</v>
      </c>
      <c r="D224" s="296">
        <f>SUM('20'!$P$10:$S$10)</f>
        <v>0</v>
      </c>
      <c r="E224" s="296">
        <f>SUM('20'!$P$11:$S$11)</f>
        <v>0</v>
      </c>
      <c r="F224" s="296">
        <f>SUM('20'!$P$12:$S$12)</f>
        <v>0</v>
      </c>
      <c r="G224" s="296">
        <f>SUM('20'!$P$13:$S$13)</f>
        <v>0</v>
      </c>
      <c r="H224" s="296">
        <f>SUM('20'!$P$14:$S$14)</f>
        <v>0</v>
      </c>
      <c r="I224" s="296">
        <f>SUM('20'!$P$15:$S$15)</f>
        <v>0</v>
      </c>
      <c r="J224" s="296">
        <f>SUM('20'!$P$16:$S$16)</f>
        <v>0</v>
      </c>
      <c r="K224" s="297">
        <f>SUM('20'!$P$31:$S$31)</f>
        <v>0</v>
      </c>
      <c r="L224" s="297">
        <f>SUM('20'!$P$32:$S$32)</f>
        <v>0</v>
      </c>
      <c r="M224" s="297">
        <f>SUM('20'!$P$33:$S$33)</f>
        <v>0</v>
      </c>
      <c r="N224" s="297">
        <f>SUM('20'!$P$34:$S$34)</f>
        <v>0</v>
      </c>
      <c r="O224" s="297">
        <f>SUM('20'!$P$35:$S$35)</f>
        <v>0</v>
      </c>
      <c r="P224" s="297">
        <f>SUM('20'!$P$36:$S$36)</f>
        <v>0</v>
      </c>
      <c r="Q224" s="298">
        <f>SUM('20'!$P$38:$S$38)</f>
        <v>0</v>
      </c>
      <c r="R224" s="298">
        <f>SUM('20'!$P$39:$S$39)</f>
        <v>0</v>
      </c>
      <c r="S224" s="298">
        <f>SUM('20'!$P$40:$S$40)</f>
        <v>0</v>
      </c>
      <c r="T224" s="277"/>
      <c r="U224" s="289">
        <f t="shared" si="12"/>
        <v>0</v>
      </c>
      <c r="V224" s="299">
        <f t="shared" si="13"/>
        <v>0</v>
      </c>
      <c r="W224" s="299">
        <f t="shared" si="14"/>
        <v>4.0659891234762666</v>
      </c>
      <c r="X224" s="289">
        <f t="shared" si="15"/>
        <v>0</v>
      </c>
      <c r="Y224" s="299">
        <f t="shared" si="16"/>
        <v>4.0659891234762666</v>
      </c>
    </row>
    <row r="225" spans="1:25" x14ac:dyDescent="0.2">
      <c r="B225" s="294" t="s">
        <v>3</v>
      </c>
      <c r="C225" s="295">
        <f t="shared" si="17"/>
        <v>45548</v>
      </c>
      <c r="D225" s="296">
        <f>SUM('20'!$T$10:$W$10)</f>
        <v>0</v>
      </c>
      <c r="E225" s="296">
        <f>SUM('20'!$T$11:$W$11)</f>
        <v>0</v>
      </c>
      <c r="F225" s="296">
        <f>SUM('20'!$T$12:$W$12)</f>
        <v>0</v>
      </c>
      <c r="G225" s="296">
        <f>SUM('20'!$T$13:$W$13)</f>
        <v>0</v>
      </c>
      <c r="H225" s="296">
        <f>SUM('20'!$T$14:$W$14)</f>
        <v>0</v>
      </c>
      <c r="I225" s="296">
        <f>SUM('20'!$T$15:$W$15)</f>
        <v>0</v>
      </c>
      <c r="J225" s="296">
        <f>SUM('20'!$T$16:$W$16)</f>
        <v>0</v>
      </c>
      <c r="K225" s="297">
        <f>SUM('20'!$T$31:$W$31)</f>
        <v>0</v>
      </c>
      <c r="L225" s="297">
        <f>SUM('20'!$T$32:$W$32)</f>
        <v>0</v>
      </c>
      <c r="M225" s="297">
        <f>SUM('20'!$T$33:$W$33)</f>
        <v>0</v>
      </c>
      <c r="N225" s="297">
        <f>SUM('20'!$T$34:$W$34)</f>
        <v>0</v>
      </c>
      <c r="O225" s="297">
        <f>SUM('20'!$T$35:$W$35)</f>
        <v>0</v>
      </c>
      <c r="P225" s="297">
        <f>SUM('20'!$T$36:$W$36)</f>
        <v>0</v>
      </c>
      <c r="Q225" s="298">
        <f>SUM('20'!$T$38:$W$38)</f>
        <v>0</v>
      </c>
      <c r="R225" s="298">
        <f>SUM('20'!$T$39:$W$39)</f>
        <v>0</v>
      </c>
      <c r="S225" s="298">
        <f>SUM('20'!$T$40:$W$40)</f>
        <v>0</v>
      </c>
      <c r="T225" s="277"/>
      <c r="U225" s="289">
        <f t="shared" si="12"/>
        <v>0</v>
      </c>
      <c r="V225" s="299">
        <f t="shared" si="13"/>
        <v>0</v>
      </c>
      <c r="W225" s="299">
        <f t="shared" si="14"/>
        <v>3.9720448269054338</v>
      </c>
      <c r="X225" s="289">
        <f t="shared" si="15"/>
        <v>0</v>
      </c>
      <c r="Y225" s="299">
        <f t="shared" si="16"/>
        <v>3.9720448269054338</v>
      </c>
    </row>
    <row r="226" spans="1:25" x14ac:dyDescent="0.2">
      <c r="B226" s="294" t="s">
        <v>4</v>
      </c>
      <c r="C226" s="295">
        <f t="shared" si="17"/>
        <v>45549</v>
      </c>
      <c r="D226" s="296">
        <f>SUM('20'!$X$10:$AA$10)</f>
        <v>0</v>
      </c>
      <c r="E226" s="296">
        <f>SUM('20'!$X$11:$AA$11)</f>
        <v>0</v>
      </c>
      <c r="F226" s="296">
        <f>SUM('20'!$X$12:$AA$12)</f>
        <v>0</v>
      </c>
      <c r="G226" s="296">
        <f>SUM('20'!$X$13:$AA$13)</f>
        <v>0</v>
      </c>
      <c r="H226" s="296">
        <f>SUM('20'!$X$14:$AA$14)</f>
        <v>0</v>
      </c>
      <c r="I226" s="296">
        <f>SUM('20'!$X$15:$AA$15)</f>
        <v>0</v>
      </c>
      <c r="J226" s="296">
        <f>SUM('20'!$X$16:$AA$16)</f>
        <v>0</v>
      </c>
      <c r="K226" s="297">
        <f>SUM('20'!$X$31:$AA$31)</f>
        <v>0</v>
      </c>
      <c r="L226" s="297">
        <f>SUM('20'!$X$32:$AA$32)</f>
        <v>0</v>
      </c>
      <c r="M226" s="297">
        <f>SUM('20'!$X$33:$AA$33)</f>
        <v>0</v>
      </c>
      <c r="N226" s="297">
        <f>SUM('20'!$X$34:$AA$34)</f>
        <v>0</v>
      </c>
      <c r="O226" s="297">
        <f>SUM('20'!$X$35:$AA$35)</f>
        <v>0</v>
      </c>
      <c r="P226" s="297">
        <f>SUM('20'!$X$36:$AA$36)</f>
        <v>0</v>
      </c>
      <c r="Q226" s="298">
        <f>SUM('20'!$X$38:$AA$38)</f>
        <v>0</v>
      </c>
      <c r="R226" s="298">
        <f>SUM('20'!$X$39:$AA$39)</f>
        <v>0</v>
      </c>
      <c r="S226" s="298">
        <f>SUM('20'!$X$40:$AA$40)</f>
        <v>0</v>
      </c>
      <c r="T226" s="277"/>
      <c r="U226" s="289">
        <f t="shared" si="12"/>
        <v>0</v>
      </c>
      <c r="V226" s="299">
        <f t="shared" si="13"/>
        <v>0</v>
      </c>
      <c r="W226" s="299">
        <f t="shared" si="14"/>
        <v>3.8802711044778597</v>
      </c>
      <c r="X226" s="289">
        <f t="shared" si="15"/>
        <v>0</v>
      </c>
      <c r="Y226" s="299">
        <f t="shared" si="16"/>
        <v>3.8802711044778597</v>
      </c>
    </row>
    <row r="227" spans="1:25" x14ac:dyDescent="0.2">
      <c r="B227" s="294" t="s">
        <v>5</v>
      </c>
      <c r="C227" s="295">
        <f t="shared" si="17"/>
        <v>45550</v>
      </c>
      <c r="D227" s="296">
        <f>SUM('20'!$AB$10:$AE$10)</f>
        <v>0</v>
      </c>
      <c r="E227" s="296">
        <f>SUM('20'!$AB$11:$AE$11)</f>
        <v>0</v>
      </c>
      <c r="F227" s="296">
        <f>SUM('20'!$AB$12:$AE$12)</f>
        <v>0</v>
      </c>
      <c r="G227" s="296">
        <f>SUM('20'!$AB$13:$AE$13)</f>
        <v>0</v>
      </c>
      <c r="H227" s="296">
        <f>SUM('20'!$AB$14:$AE$14)</f>
        <v>0</v>
      </c>
      <c r="I227" s="296">
        <f>SUM('20'!$AB$15:$AE$15)</f>
        <v>0</v>
      </c>
      <c r="J227" s="296">
        <f>SUM('20'!$AB$16:$AE$16)</f>
        <v>0</v>
      </c>
      <c r="K227" s="297">
        <f>SUM('20'!$AB$31:$AE$31)</f>
        <v>0</v>
      </c>
      <c r="L227" s="297">
        <f>SUM('20'!$AB$32:$AE$32)</f>
        <v>0</v>
      </c>
      <c r="M227" s="297">
        <f>SUM('20'!$AB$33:$AE$33)</f>
        <v>0</v>
      </c>
      <c r="N227" s="297">
        <f>SUM('20'!$AB$34:$AE$34)</f>
        <v>0</v>
      </c>
      <c r="O227" s="297">
        <f>SUM('20'!$AB$35:$AE$35)</f>
        <v>0</v>
      </c>
      <c r="P227" s="297">
        <f>SUM('20'!$AB$36:$AE$36)</f>
        <v>0</v>
      </c>
      <c r="Q227" s="298">
        <f>SUM('20'!$AB$38:$AE$38)</f>
        <v>0</v>
      </c>
      <c r="R227" s="298">
        <f>SUM('20'!$AB$39:$AE$39)</f>
        <v>0</v>
      </c>
      <c r="S227" s="298">
        <f>SUM('20'!$AB$40:$AE$40)</f>
        <v>0</v>
      </c>
      <c r="T227" s="277"/>
      <c r="U227" s="289">
        <f t="shared" si="12"/>
        <v>0</v>
      </c>
      <c r="V227" s="299">
        <f t="shared" si="13"/>
        <v>0</v>
      </c>
      <c r="W227" s="299">
        <f t="shared" si="14"/>
        <v>3.7906178052819577</v>
      </c>
      <c r="X227" s="289">
        <f t="shared" si="15"/>
        <v>0</v>
      </c>
      <c r="Y227" s="299">
        <f t="shared" si="16"/>
        <v>3.7906178052819577</v>
      </c>
    </row>
    <row r="228" spans="1:25" x14ac:dyDescent="0.2">
      <c r="A228" s="272">
        <v>21</v>
      </c>
      <c r="B228" s="294" t="s">
        <v>0</v>
      </c>
      <c r="C228" s="295">
        <f t="shared" si="17"/>
        <v>45551</v>
      </c>
      <c r="D228" s="296">
        <f>SUM('21'!$D$10:$G$10)</f>
        <v>0</v>
      </c>
      <c r="E228" s="296">
        <f>SUM('21'!$D$11:$G$11)</f>
        <v>0</v>
      </c>
      <c r="F228" s="296">
        <f>SUM('21'!$D$12:$G$12)</f>
        <v>0</v>
      </c>
      <c r="G228" s="296">
        <f>SUM('21'!$D$13:$G$13)</f>
        <v>0</v>
      </c>
      <c r="H228" s="296">
        <f>SUM('21'!$D$14:$G$14)</f>
        <v>0</v>
      </c>
      <c r="I228" s="296">
        <f>SUM('21'!$D$15:$G$15)</f>
        <v>0</v>
      </c>
      <c r="J228" s="296">
        <f>SUM('21'!$D$16:$G$16)</f>
        <v>0</v>
      </c>
      <c r="K228" s="297">
        <f>SUM('21'!$D$31:$G$31)</f>
        <v>0</v>
      </c>
      <c r="L228" s="297">
        <f>SUM('21'!$D$32:$G$32)</f>
        <v>0</v>
      </c>
      <c r="M228" s="297">
        <f>SUM('21'!$D$33:$G$33)</f>
        <v>0</v>
      </c>
      <c r="N228" s="297">
        <f>SUM('21'!$D$34:$G$34)</f>
        <v>0</v>
      </c>
      <c r="O228" s="297">
        <f>SUM('21'!$D$35:$G$35)</f>
        <v>0</v>
      </c>
      <c r="P228" s="297">
        <f>SUM('21'!$D$36:$G$36)</f>
        <v>0</v>
      </c>
      <c r="Q228" s="298">
        <f>SUM('21'!$D$38:$G$38)</f>
        <v>0</v>
      </c>
      <c r="R228" s="298">
        <f>SUM('21'!$D$39:$G$39)</f>
        <v>0</v>
      </c>
      <c r="S228" s="298">
        <f>SUM('21'!$D$40:$G$40)</f>
        <v>0</v>
      </c>
      <c r="T228" s="277"/>
      <c r="U228" s="289">
        <f t="shared" si="12"/>
        <v>0</v>
      </c>
      <c r="V228" s="299">
        <f t="shared" si="13"/>
        <v>0</v>
      </c>
      <c r="W228" s="299">
        <f t="shared" si="14"/>
        <v>3.7030359371382402</v>
      </c>
      <c r="X228" s="289">
        <f t="shared" si="15"/>
        <v>0</v>
      </c>
      <c r="Y228" s="299">
        <f t="shared" si="16"/>
        <v>3.7030359371382402</v>
      </c>
    </row>
    <row r="229" spans="1:25" x14ac:dyDescent="0.2">
      <c r="B229" s="294" t="s">
        <v>1</v>
      </c>
      <c r="C229" s="295">
        <f t="shared" si="17"/>
        <v>45552</v>
      </c>
      <c r="D229" s="296">
        <f>SUM('21'!$H$10:$K$10)</f>
        <v>0</v>
      </c>
      <c r="E229" s="296">
        <f>SUM('21'!$H$11:$K$11)</f>
        <v>0</v>
      </c>
      <c r="F229" s="296">
        <f>SUM('21'!$H$12:$K$12)</f>
        <v>0</v>
      </c>
      <c r="G229" s="296">
        <f>SUM('21'!$H$13:$K$13)</f>
        <v>0</v>
      </c>
      <c r="H229" s="296">
        <f>SUM('21'!$H$14:$K$14)</f>
        <v>0</v>
      </c>
      <c r="I229" s="296">
        <f>SUM('21'!$H$15:$K$15)</f>
        <v>0</v>
      </c>
      <c r="J229" s="296">
        <f>SUM('21'!$H$16:$K$16)</f>
        <v>0</v>
      </c>
      <c r="K229" s="297">
        <f>SUM('21'!$H$31:$K$31)</f>
        <v>0</v>
      </c>
      <c r="L229" s="297">
        <f>SUM('21'!$H$32:$K$32)</f>
        <v>0</v>
      </c>
      <c r="M229" s="297">
        <f>SUM('21'!$H$33:$K$33)</f>
        <v>0</v>
      </c>
      <c r="N229" s="297">
        <f>SUM('21'!$H$34:$K$34)</f>
        <v>0</v>
      </c>
      <c r="O229" s="297">
        <f>SUM('21'!$H$35:$K$35)</f>
        <v>0</v>
      </c>
      <c r="P229" s="297">
        <f>SUM('21'!$H$36:$K$36)</f>
        <v>0</v>
      </c>
      <c r="Q229" s="298">
        <f>SUM('21'!$H$38:$K$38)</f>
        <v>0</v>
      </c>
      <c r="R229" s="298">
        <f>SUM('21'!$H$39:$K$39)</f>
        <v>0</v>
      </c>
      <c r="S229" s="298">
        <f>SUM('21'!$H$40:$K$40)</f>
        <v>0</v>
      </c>
      <c r="T229" s="277"/>
      <c r="U229" s="289">
        <f t="shared" si="12"/>
        <v>0</v>
      </c>
      <c r="V229" s="299">
        <f t="shared" si="13"/>
        <v>0</v>
      </c>
      <c r="W229" s="299">
        <f t="shared" si="14"/>
        <v>3.6174776398269226</v>
      </c>
      <c r="X229" s="289">
        <f t="shared" si="15"/>
        <v>0</v>
      </c>
      <c r="Y229" s="299">
        <f t="shared" si="16"/>
        <v>3.6174776398269226</v>
      </c>
    </row>
    <row r="230" spans="1:25" x14ac:dyDescent="0.2">
      <c r="B230" s="294" t="s">
        <v>2</v>
      </c>
      <c r="C230" s="295">
        <f t="shared" si="17"/>
        <v>45553</v>
      </c>
      <c r="D230" s="296">
        <f>SUM('21'!$L$10:$O$10)</f>
        <v>0</v>
      </c>
      <c r="E230" s="296">
        <f>SUM('21'!$L$11:$O$11)</f>
        <v>0</v>
      </c>
      <c r="F230" s="296">
        <f>SUM('21'!$L$12:$O$12)</f>
        <v>0</v>
      </c>
      <c r="G230" s="296">
        <f>SUM('21'!$L$13:$O$13)</f>
        <v>0</v>
      </c>
      <c r="H230" s="296">
        <f>SUM('21'!$L$14:$O$14)</f>
        <v>0</v>
      </c>
      <c r="I230" s="296">
        <f>SUM('21'!$L$15:$O$15)</f>
        <v>0</v>
      </c>
      <c r="J230" s="296">
        <f>SUM('21'!$L$16:$O$16)</f>
        <v>0</v>
      </c>
      <c r="K230" s="297">
        <f>SUM('21'!$L$31:$O$31)</f>
        <v>0</v>
      </c>
      <c r="L230" s="297">
        <f>SUM('21'!$L$32:$O$32)</f>
        <v>0</v>
      </c>
      <c r="M230" s="297">
        <f>SUM('21'!$L$33:$O$33)</f>
        <v>0</v>
      </c>
      <c r="N230" s="297">
        <f>SUM('21'!$L$34:$O$34)</f>
        <v>0</v>
      </c>
      <c r="O230" s="297">
        <f>SUM('21'!$L$35:$O$35)</f>
        <v>0</v>
      </c>
      <c r="P230" s="297">
        <f>SUM('21'!$L$36:$O$36)</f>
        <v>0</v>
      </c>
      <c r="Q230" s="298">
        <f>SUM('21'!$L$38:$O$38)</f>
        <v>0</v>
      </c>
      <c r="R230" s="298">
        <f>SUM('21'!$L$39:$O$39)</f>
        <v>0</v>
      </c>
      <c r="S230" s="298">
        <f>SUM('21'!$L$40:$O$40)</f>
        <v>0</v>
      </c>
      <c r="T230" s="277"/>
      <c r="U230" s="289">
        <f t="shared" si="12"/>
        <v>0</v>
      </c>
      <c r="V230" s="299">
        <f t="shared" si="13"/>
        <v>0</v>
      </c>
      <c r="W230" s="299">
        <f t="shared" si="14"/>
        <v>3.5338961589341</v>
      </c>
      <c r="X230" s="289">
        <f t="shared" si="15"/>
        <v>0</v>
      </c>
      <c r="Y230" s="299">
        <f t="shared" si="16"/>
        <v>3.5338961589341</v>
      </c>
    </row>
    <row r="231" spans="1:25" x14ac:dyDescent="0.2">
      <c r="B231" s="294" t="s">
        <v>55</v>
      </c>
      <c r="C231" s="295">
        <f t="shared" si="17"/>
        <v>45554</v>
      </c>
      <c r="D231" s="296">
        <f>SUM('21'!$P$10:$S$10)</f>
        <v>0</v>
      </c>
      <c r="E231" s="296">
        <f>SUM('21'!$P$11:$S$11)</f>
        <v>0</v>
      </c>
      <c r="F231" s="296">
        <f>SUM('21'!$P$12:$S$12)</f>
        <v>0</v>
      </c>
      <c r="G231" s="296">
        <f>SUM('21'!$P$13:$S$13)</f>
        <v>0</v>
      </c>
      <c r="H231" s="296">
        <f>SUM('21'!$P$14:$S$14)</f>
        <v>0</v>
      </c>
      <c r="I231" s="296">
        <f>SUM('21'!$P$15:$S$15)</f>
        <v>0</v>
      </c>
      <c r="J231" s="296">
        <f>SUM('21'!$P$16:$S$16)</f>
        <v>0</v>
      </c>
      <c r="K231" s="297">
        <f>SUM('21'!$P$31:$S$31)</f>
        <v>0</v>
      </c>
      <c r="L231" s="297">
        <f>SUM('21'!$P$32:$S$32)</f>
        <v>0</v>
      </c>
      <c r="M231" s="297">
        <f>SUM('21'!$P$33:$S$33)</f>
        <v>0</v>
      </c>
      <c r="N231" s="297">
        <f>SUM('21'!$P$34:$S$34)</f>
        <v>0</v>
      </c>
      <c r="O231" s="297">
        <f>SUM('21'!$P$35:$S$35)</f>
        <v>0</v>
      </c>
      <c r="P231" s="297">
        <f>SUM('21'!$P$36:$S$36)</f>
        <v>0</v>
      </c>
      <c r="Q231" s="298">
        <f>SUM('21'!$P$38:$S$38)</f>
        <v>0</v>
      </c>
      <c r="R231" s="298">
        <f>SUM('21'!$P$39:$S$39)</f>
        <v>0</v>
      </c>
      <c r="S231" s="298">
        <f>SUM('21'!$P$40:$S$40)</f>
        <v>0</v>
      </c>
      <c r="T231" s="277"/>
      <c r="U231" s="289">
        <f t="shared" si="12"/>
        <v>0</v>
      </c>
      <c r="V231" s="299">
        <f t="shared" si="13"/>
        <v>0</v>
      </c>
      <c r="W231" s="299">
        <f t="shared" si="14"/>
        <v>3.4522458203022066</v>
      </c>
      <c r="X231" s="289">
        <f t="shared" si="15"/>
        <v>0</v>
      </c>
      <c r="Y231" s="299">
        <f t="shared" si="16"/>
        <v>3.4522458203022066</v>
      </c>
    </row>
    <row r="232" spans="1:25" x14ac:dyDescent="0.2">
      <c r="B232" s="294" t="s">
        <v>3</v>
      </c>
      <c r="C232" s="295">
        <f t="shared" si="17"/>
        <v>45555</v>
      </c>
      <c r="D232" s="296">
        <f>SUM('21'!$T$10:$W$10)</f>
        <v>0</v>
      </c>
      <c r="E232" s="296">
        <f>SUM('21'!$T$11:$W$11)</f>
        <v>0</v>
      </c>
      <c r="F232" s="296">
        <f>SUM('21'!$T$12:$W$12)</f>
        <v>0</v>
      </c>
      <c r="G232" s="296">
        <f>SUM('21'!$T$13:$W$13)</f>
        <v>0</v>
      </c>
      <c r="H232" s="296">
        <f>SUM('21'!$T$14:$W$14)</f>
        <v>0</v>
      </c>
      <c r="I232" s="296">
        <f>SUM('21'!$T$15:$W$15)</f>
        <v>0</v>
      </c>
      <c r="J232" s="296">
        <f>SUM('21'!$T$16:$W$16)</f>
        <v>0</v>
      </c>
      <c r="K232" s="297">
        <f>SUM('21'!$T$31:$W$31)</f>
        <v>0</v>
      </c>
      <c r="L232" s="297">
        <f>SUM('21'!$T$32:$W$32)</f>
        <v>0</v>
      </c>
      <c r="M232" s="297">
        <f>SUM('21'!$T$33:$W$33)</f>
        <v>0</v>
      </c>
      <c r="N232" s="297">
        <f>SUM('21'!$T$34:$W$34)</f>
        <v>0</v>
      </c>
      <c r="O232" s="297">
        <f>SUM('21'!$T$35:$W$35)</f>
        <v>0</v>
      </c>
      <c r="P232" s="297">
        <f>SUM('21'!$T$36:$W$36)</f>
        <v>0</v>
      </c>
      <c r="Q232" s="298">
        <f>SUM('21'!$T$38:$W$38)</f>
        <v>0</v>
      </c>
      <c r="R232" s="298">
        <f>SUM('21'!$T$39:$W$39)</f>
        <v>0</v>
      </c>
      <c r="S232" s="298">
        <f>SUM('21'!$T$40:$W$40)</f>
        <v>0</v>
      </c>
      <c r="T232" s="277"/>
      <c r="U232" s="289">
        <f t="shared" si="12"/>
        <v>0</v>
      </c>
      <c r="V232" s="299">
        <f t="shared" si="13"/>
        <v>0</v>
      </c>
      <c r="W232" s="299">
        <f t="shared" si="14"/>
        <v>3.3724820050707955</v>
      </c>
      <c r="X232" s="289">
        <f t="shared" si="15"/>
        <v>0</v>
      </c>
      <c r="Y232" s="299">
        <f t="shared" si="16"/>
        <v>3.3724820050707955</v>
      </c>
    </row>
    <row r="233" spans="1:25" x14ac:dyDescent="0.2">
      <c r="B233" s="294" t="s">
        <v>4</v>
      </c>
      <c r="C233" s="295">
        <f t="shared" si="17"/>
        <v>45556</v>
      </c>
      <c r="D233" s="296">
        <f>SUM('21'!$X$10:$AA$10)</f>
        <v>0</v>
      </c>
      <c r="E233" s="296">
        <f>SUM('21'!$X$11:$AA$11)</f>
        <v>0</v>
      </c>
      <c r="F233" s="296">
        <f>SUM('21'!$X$12:$AA$12)</f>
        <v>0</v>
      </c>
      <c r="G233" s="296">
        <f>SUM('21'!$X$13:$AA$13)</f>
        <v>0</v>
      </c>
      <c r="H233" s="296">
        <f>SUM('21'!$X$14:$AA$14)</f>
        <v>0</v>
      </c>
      <c r="I233" s="296">
        <f>SUM('21'!$X$15:$AA$15)</f>
        <v>0</v>
      </c>
      <c r="J233" s="296">
        <f>SUM('21'!$X$16:$AA$16)</f>
        <v>0</v>
      </c>
      <c r="K233" s="297">
        <f>SUM('21'!$X$31:$AA$31)</f>
        <v>0</v>
      </c>
      <c r="L233" s="297">
        <f>SUM('21'!$X$32:$AA$32)</f>
        <v>0</v>
      </c>
      <c r="M233" s="297">
        <f>SUM('21'!$X$33:$AA$33)</f>
        <v>0</v>
      </c>
      <c r="N233" s="297">
        <f>SUM('21'!$X$34:$AA$34)</f>
        <v>0</v>
      </c>
      <c r="O233" s="297">
        <f>SUM('21'!$X$35:$AA$35)</f>
        <v>0</v>
      </c>
      <c r="P233" s="297">
        <f>SUM('21'!$X$36:$AA$36)</f>
        <v>0</v>
      </c>
      <c r="Q233" s="298">
        <f>SUM('21'!$X$38:$AA$38)</f>
        <v>0</v>
      </c>
      <c r="R233" s="298">
        <f>SUM('21'!$X$39:$AA$39)</f>
        <v>0</v>
      </c>
      <c r="S233" s="298">
        <f>SUM('21'!$X$40:$AA$40)</f>
        <v>0</v>
      </c>
      <c r="T233" s="277"/>
      <c r="U233" s="289">
        <f t="shared" si="12"/>
        <v>0</v>
      </c>
      <c r="V233" s="299">
        <f t="shared" si="13"/>
        <v>0</v>
      </c>
      <c r="W233" s="299">
        <f t="shared" si="14"/>
        <v>3.2945611252939964</v>
      </c>
      <c r="X233" s="289">
        <f t="shared" si="15"/>
        <v>0</v>
      </c>
      <c r="Y233" s="299">
        <f t="shared" si="16"/>
        <v>3.2945611252939964</v>
      </c>
    </row>
    <row r="234" spans="1:25" x14ac:dyDescent="0.2">
      <c r="B234" s="294" t="s">
        <v>5</v>
      </c>
      <c r="C234" s="295">
        <f t="shared" si="17"/>
        <v>45557</v>
      </c>
      <c r="D234" s="296">
        <f>SUM('21'!$AB$10:$AE$10)</f>
        <v>0</v>
      </c>
      <c r="E234" s="296">
        <f>SUM('21'!$AB$11:$AE$11)</f>
        <v>0</v>
      </c>
      <c r="F234" s="296">
        <f>SUM('21'!$AB$12:$AE$12)</f>
        <v>0</v>
      </c>
      <c r="G234" s="296">
        <f>SUM('21'!$AB$13:$AE$13)</f>
        <v>0</v>
      </c>
      <c r="H234" s="296">
        <f>SUM('21'!$AB$14:$AE$14)</f>
        <v>0</v>
      </c>
      <c r="I234" s="296">
        <f>SUM('21'!$AB$15:$AE$15)</f>
        <v>0</v>
      </c>
      <c r="J234" s="296">
        <f>SUM('21'!$AB$16:$AE$16)</f>
        <v>0</v>
      </c>
      <c r="K234" s="297">
        <f>SUM('21'!$AB$31:$AE$31)</f>
        <v>0</v>
      </c>
      <c r="L234" s="297">
        <f>SUM('21'!$AB$32:$AE$32)</f>
        <v>0</v>
      </c>
      <c r="M234" s="297">
        <f>SUM('21'!$AB$33:$AE$33)</f>
        <v>0</v>
      </c>
      <c r="N234" s="297">
        <f>SUM('21'!$AB$34:$AE$34)</f>
        <v>0</v>
      </c>
      <c r="O234" s="297">
        <f>SUM('21'!$AB$35:$AE$35)</f>
        <v>0</v>
      </c>
      <c r="P234" s="297">
        <f>SUM('21'!$AB$36:$AE$36)</f>
        <v>0</v>
      </c>
      <c r="Q234" s="298">
        <f>SUM('21'!$AB$38:$AE$38)</f>
        <v>0</v>
      </c>
      <c r="R234" s="298">
        <f>SUM('21'!$AB$39:$AE$39)</f>
        <v>0</v>
      </c>
      <c r="S234" s="298">
        <f>SUM('21'!$AB$40:$AE$40)</f>
        <v>0</v>
      </c>
      <c r="T234" s="277"/>
      <c r="U234" s="289">
        <f t="shared" si="12"/>
        <v>0</v>
      </c>
      <c r="V234" s="299">
        <f t="shared" si="13"/>
        <v>0</v>
      </c>
      <c r="W234" s="299">
        <f t="shared" si="14"/>
        <v>3.2184406001213319</v>
      </c>
      <c r="X234" s="289">
        <f t="shared" si="15"/>
        <v>0</v>
      </c>
      <c r="Y234" s="299">
        <f t="shared" si="16"/>
        <v>3.2184406001213319</v>
      </c>
    </row>
    <row r="235" spans="1:25" x14ac:dyDescent="0.2">
      <c r="A235" s="272">
        <v>22</v>
      </c>
      <c r="B235" s="294" t="s">
        <v>0</v>
      </c>
      <c r="C235" s="295">
        <f t="shared" si="17"/>
        <v>45558</v>
      </c>
      <c r="D235" s="296">
        <f>SUM('22'!$D$10:$G$10)</f>
        <v>0</v>
      </c>
      <c r="E235" s="296">
        <f>SUM('22'!$D$11:$G$11)</f>
        <v>0</v>
      </c>
      <c r="F235" s="296">
        <f>SUM('22'!$D$12:$G$12)</f>
        <v>0</v>
      </c>
      <c r="G235" s="296">
        <f>SUM('22'!$D$13:$G$13)</f>
        <v>0</v>
      </c>
      <c r="H235" s="296">
        <f>SUM('22'!$D$14:$G$14)</f>
        <v>0</v>
      </c>
      <c r="I235" s="296">
        <f>SUM('22'!$D$15:$G$15)</f>
        <v>0</v>
      </c>
      <c r="J235" s="296">
        <f>SUM('22'!$D$16:$G$16)</f>
        <v>0</v>
      </c>
      <c r="K235" s="297">
        <f>SUM('22'!$D$31:$G$31)</f>
        <v>0</v>
      </c>
      <c r="L235" s="297">
        <f>SUM('22'!$D$32:$G$32)</f>
        <v>0</v>
      </c>
      <c r="M235" s="297">
        <f>SUM('22'!$D$33:$G$33)</f>
        <v>0</v>
      </c>
      <c r="N235" s="297">
        <f>SUM('22'!$D$34:$G$34)</f>
        <v>0</v>
      </c>
      <c r="O235" s="297">
        <f>SUM('22'!$D$35:$G$35)</f>
        <v>0</v>
      </c>
      <c r="P235" s="297">
        <f>SUM('22'!$D$36:$G$36)</f>
        <v>0</v>
      </c>
      <c r="Q235" s="298">
        <f>SUM('22'!$D$38:$G$38)</f>
        <v>0</v>
      </c>
      <c r="R235" s="298">
        <f>SUM('22'!$D$39:$G$39)</f>
        <v>0</v>
      </c>
      <c r="S235" s="298">
        <f>SUM('22'!$D$40:$G$40)</f>
        <v>0</v>
      </c>
      <c r="T235" s="277"/>
      <c r="U235" s="289">
        <f t="shared" si="12"/>
        <v>0</v>
      </c>
      <c r="V235" s="299">
        <f t="shared" si="13"/>
        <v>0</v>
      </c>
      <c r="W235" s="299">
        <f t="shared" si="14"/>
        <v>3.1440788325288733</v>
      </c>
      <c r="X235" s="289">
        <f t="shared" si="15"/>
        <v>0</v>
      </c>
      <c r="Y235" s="299">
        <f t="shared" si="16"/>
        <v>3.1440788325288733</v>
      </c>
    </row>
    <row r="236" spans="1:25" x14ac:dyDescent="0.2">
      <c r="B236" s="294" t="s">
        <v>1</v>
      </c>
      <c r="C236" s="295">
        <f t="shared" si="17"/>
        <v>45559</v>
      </c>
      <c r="D236" s="296">
        <f>SUM('22'!$H$10:$K$10)</f>
        <v>0</v>
      </c>
      <c r="E236" s="296">
        <f>SUM('22'!$H$11:$K$11)</f>
        <v>0</v>
      </c>
      <c r="F236" s="296">
        <f>SUM('22'!$H$12:$K$12)</f>
        <v>0</v>
      </c>
      <c r="G236" s="296">
        <f>SUM('22'!$H$13:$K$13)</f>
        <v>0</v>
      </c>
      <c r="H236" s="296">
        <f>SUM('22'!$H$14:$K$14)</f>
        <v>0</v>
      </c>
      <c r="I236" s="296">
        <f>SUM('22'!$H$15:$K$15)</f>
        <v>0</v>
      </c>
      <c r="J236" s="296">
        <f>SUM('22'!$H$16:$K$16)</f>
        <v>0</v>
      </c>
      <c r="K236" s="297">
        <f>SUM('22'!$H$31:$K$31)</f>
        <v>0</v>
      </c>
      <c r="L236" s="297">
        <f>SUM('22'!$H$32:$K$32)</f>
        <v>0</v>
      </c>
      <c r="M236" s="297">
        <f>SUM('22'!$H$33:$K$33)</f>
        <v>0</v>
      </c>
      <c r="N236" s="297">
        <f>SUM('22'!$H$34:$K$34)</f>
        <v>0</v>
      </c>
      <c r="O236" s="297">
        <f>SUM('22'!$H$35:$K$35)</f>
        <v>0</v>
      </c>
      <c r="P236" s="297">
        <f>SUM('22'!$H$36:$K$36)</f>
        <v>0</v>
      </c>
      <c r="Q236" s="298">
        <f>SUM('22'!$H$38:$K$38)</f>
        <v>0</v>
      </c>
      <c r="R236" s="298">
        <f>SUM('22'!$H$39:$K$39)</f>
        <v>0</v>
      </c>
      <c r="S236" s="298">
        <f>SUM('22'!$H$40:$K$40)</f>
        <v>0</v>
      </c>
      <c r="T236" s="277"/>
      <c r="U236" s="289">
        <f t="shared" si="12"/>
        <v>0</v>
      </c>
      <c r="V236" s="299">
        <f t="shared" si="13"/>
        <v>0</v>
      </c>
      <c r="W236" s="299">
        <f t="shared" si="14"/>
        <v>3.0714351865880203</v>
      </c>
      <c r="X236" s="289">
        <f t="shared" si="15"/>
        <v>0</v>
      </c>
      <c r="Y236" s="299">
        <f t="shared" si="16"/>
        <v>3.0714351865880203</v>
      </c>
    </row>
    <row r="237" spans="1:25" x14ac:dyDescent="0.2">
      <c r="B237" s="294" t="s">
        <v>2</v>
      </c>
      <c r="C237" s="295">
        <f t="shared" si="17"/>
        <v>45560</v>
      </c>
      <c r="D237" s="296">
        <f>SUM('22'!$L$10:$O$10)</f>
        <v>0</v>
      </c>
      <c r="E237" s="296">
        <f>SUM('22'!$L$11:$O$11)</f>
        <v>0</v>
      </c>
      <c r="F237" s="296">
        <f>SUM('22'!$L$12:$O$12)</f>
        <v>0</v>
      </c>
      <c r="G237" s="296">
        <f>SUM('22'!$L$13:$O$13)</f>
        <v>0</v>
      </c>
      <c r="H237" s="296">
        <f>SUM('22'!$L$14:$O$14)</f>
        <v>0</v>
      </c>
      <c r="I237" s="296">
        <f>SUM('22'!$L$15:$O$15)</f>
        <v>0</v>
      </c>
      <c r="J237" s="296">
        <f>SUM('22'!$L$16:$O$16)</f>
        <v>0</v>
      </c>
      <c r="K237" s="297">
        <f>SUM('22'!$L$31:$O$31)</f>
        <v>0</v>
      </c>
      <c r="L237" s="297">
        <f>SUM('22'!$L$32:$O$32)</f>
        <v>0</v>
      </c>
      <c r="M237" s="297">
        <f>SUM('22'!$L$33:$O$33)</f>
        <v>0</v>
      </c>
      <c r="N237" s="297">
        <f>SUM('22'!$L$34:$O$34)</f>
        <v>0</v>
      </c>
      <c r="O237" s="297">
        <f>SUM('22'!$L$35:$O$35)</f>
        <v>0</v>
      </c>
      <c r="P237" s="297">
        <f>SUM('22'!$L$36:$O$36)</f>
        <v>0</v>
      </c>
      <c r="Q237" s="298">
        <f>SUM('22'!$L$38:$O$38)</f>
        <v>0</v>
      </c>
      <c r="R237" s="298">
        <f>SUM('22'!$L$39:$O$39)</f>
        <v>0</v>
      </c>
      <c r="S237" s="298">
        <f>SUM('22'!$L$40:$O$40)</f>
        <v>0</v>
      </c>
      <c r="T237" s="277"/>
      <c r="U237" s="289">
        <f t="shared" si="12"/>
        <v>0</v>
      </c>
      <c r="V237" s="299">
        <f t="shared" si="13"/>
        <v>0</v>
      </c>
      <c r="W237" s="299">
        <f t="shared" si="14"/>
        <v>3.0004699652594837</v>
      </c>
      <c r="X237" s="289">
        <f t="shared" si="15"/>
        <v>0</v>
      </c>
      <c r="Y237" s="299">
        <f t="shared" si="16"/>
        <v>3.0004699652594837</v>
      </c>
    </row>
    <row r="238" spans="1:25" x14ac:dyDescent="0.2">
      <c r="B238" s="294" t="s">
        <v>55</v>
      </c>
      <c r="C238" s="295">
        <f t="shared" si="17"/>
        <v>45561</v>
      </c>
      <c r="D238" s="296">
        <f>SUM('22'!$P$10:$S$10)</f>
        <v>0</v>
      </c>
      <c r="E238" s="296">
        <f>SUM('22'!$P$11:$S$11)</f>
        <v>0</v>
      </c>
      <c r="F238" s="296">
        <f>SUM('22'!$P$12:$S$12)</f>
        <v>0</v>
      </c>
      <c r="G238" s="296">
        <f>SUM('22'!$P$13:$S$13)</f>
        <v>0</v>
      </c>
      <c r="H238" s="296">
        <f>SUM('22'!$P$14:$S$14)</f>
        <v>0</v>
      </c>
      <c r="I238" s="296">
        <f>SUM('22'!$P$15:$S$15)</f>
        <v>0</v>
      </c>
      <c r="J238" s="296">
        <f>SUM('22'!$P$16:$S$16)</f>
        <v>0</v>
      </c>
      <c r="K238" s="297">
        <f>SUM('22'!$P$31:$S$31)</f>
        <v>0</v>
      </c>
      <c r="L238" s="297">
        <f>SUM('22'!$P$32:$S$32)</f>
        <v>0</v>
      </c>
      <c r="M238" s="297">
        <f>SUM('22'!$P$33:$S$33)</f>
        <v>0</v>
      </c>
      <c r="N238" s="297">
        <f>SUM('22'!$P$34:$S$34)</f>
        <v>0</v>
      </c>
      <c r="O238" s="297">
        <f>SUM('22'!$P$35:$S$35)</f>
        <v>0</v>
      </c>
      <c r="P238" s="297">
        <f>SUM('22'!$P$36:$S$36)</f>
        <v>0</v>
      </c>
      <c r="Q238" s="298">
        <f>SUM('22'!$P$38:$S$38)</f>
        <v>0</v>
      </c>
      <c r="R238" s="298">
        <f>SUM('22'!$P$39:$S$39)</f>
        <v>0</v>
      </c>
      <c r="S238" s="298">
        <f>SUM('22'!$P$40:$S$40)</f>
        <v>0</v>
      </c>
      <c r="T238" s="277"/>
      <c r="U238" s="289">
        <f t="shared" si="12"/>
        <v>0</v>
      </c>
      <c r="V238" s="299">
        <f t="shared" si="13"/>
        <v>0</v>
      </c>
      <c r="W238" s="299">
        <f t="shared" si="14"/>
        <v>2.9311443887003366</v>
      </c>
      <c r="X238" s="289">
        <f t="shared" si="15"/>
        <v>0</v>
      </c>
      <c r="Y238" s="299">
        <f t="shared" si="16"/>
        <v>2.9311443887003366</v>
      </c>
    </row>
    <row r="239" spans="1:25" x14ac:dyDescent="0.2">
      <c r="B239" s="294" t="s">
        <v>3</v>
      </c>
      <c r="C239" s="295">
        <f t="shared" si="17"/>
        <v>45562</v>
      </c>
      <c r="D239" s="296">
        <f>SUM('22'!$T$10:$W$10)</f>
        <v>0</v>
      </c>
      <c r="E239" s="296">
        <f>SUM('22'!$T$11:$W$11)</f>
        <v>0</v>
      </c>
      <c r="F239" s="296">
        <f>SUM('22'!$T$12:$W$12)</f>
        <v>0</v>
      </c>
      <c r="G239" s="296">
        <f>SUM('22'!$T$13:$W$13)</f>
        <v>0</v>
      </c>
      <c r="H239" s="296">
        <f>SUM('22'!$T$14:$W$14)</f>
        <v>0</v>
      </c>
      <c r="I239" s="296">
        <f>SUM('22'!$T$15:$W$15)</f>
        <v>0</v>
      </c>
      <c r="J239" s="296">
        <f>SUM('22'!$T$16:$W$16)</f>
        <v>0</v>
      </c>
      <c r="K239" s="297">
        <f>SUM('22'!$T$31:$W$31)</f>
        <v>0</v>
      </c>
      <c r="L239" s="297">
        <f>SUM('22'!$T$32:$W$32)</f>
        <v>0</v>
      </c>
      <c r="M239" s="297">
        <f>SUM('22'!$T$33:$W$33)</f>
        <v>0</v>
      </c>
      <c r="N239" s="297">
        <f>SUM('22'!$T$34:$W$34)</f>
        <v>0</v>
      </c>
      <c r="O239" s="297">
        <f>SUM('22'!$T$35:$W$35)</f>
        <v>0</v>
      </c>
      <c r="P239" s="297">
        <f>SUM('22'!$T$36:$W$36)</f>
        <v>0</v>
      </c>
      <c r="Q239" s="298">
        <f>SUM('22'!$T$38:$W$38)</f>
        <v>0</v>
      </c>
      <c r="R239" s="298">
        <f>SUM('22'!$T$39:$W$39)</f>
        <v>0</v>
      </c>
      <c r="S239" s="298">
        <f>SUM('22'!$T$40:$W$40)</f>
        <v>0</v>
      </c>
      <c r="T239" s="277"/>
      <c r="U239" s="289">
        <f t="shared" si="12"/>
        <v>0</v>
      </c>
      <c r="V239" s="299">
        <f t="shared" si="13"/>
        <v>0</v>
      </c>
      <c r="W239" s="299">
        <f t="shared" si="14"/>
        <v>2.8634205730722782</v>
      </c>
      <c r="X239" s="289">
        <f t="shared" si="15"/>
        <v>0</v>
      </c>
      <c r="Y239" s="299">
        <f t="shared" si="16"/>
        <v>2.8634205730722782</v>
      </c>
    </row>
    <row r="240" spans="1:25" x14ac:dyDescent="0.2">
      <c r="B240" s="294" t="s">
        <v>4</v>
      </c>
      <c r="C240" s="295">
        <f t="shared" si="17"/>
        <v>45563</v>
      </c>
      <c r="D240" s="296">
        <f>SUM('22'!$X$10:$AA$10)</f>
        <v>0</v>
      </c>
      <c r="E240" s="296">
        <f>SUM('22'!$X$11:$AA$11)</f>
        <v>0</v>
      </c>
      <c r="F240" s="296">
        <f>SUM('22'!$X$12:$AA$12)</f>
        <v>0</v>
      </c>
      <c r="G240" s="296">
        <f>SUM('22'!$X$13:$AA$13)</f>
        <v>0</v>
      </c>
      <c r="H240" s="296">
        <f>SUM('22'!$X$14:$AA$14)</f>
        <v>0</v>
      </c>
      <c r="I240" s="296">
        <f>SUM('22'!$X$15:$AA$15)</f>
        <v>0</v>
      </c>
      <c r="J240" s="296">
        <f>SUM('22'!$X$16:$AA$16)</f>
        <v>0</v>
      </c>
      <c r="K240" s="297">
        <f>SUM('22'!$X$31:$AA$31)</f>
        <v>0</v>
      </c>
      <c r="L240" s="297">
        <f>SUM('22'!$X$32:$AA$32)</f>
        <v>0</v>
      </c>
      <c r="M240" s="297">
        <f>SUM('22'!$X$33:$AA$33)</f>
        <v>0</v>
      </c>
      <c r="N240" s="297">
        <f>SUM('22'!$X$34:$AA$34)</f>
        <v>0</v>
      </c>
      <c r="O240" s="297">
        <f>SUM('22'!$X$35:$AA$35)</f>
        <v>0</v>
      </c>
      <c r="P240" s="297">
        <f>SUM('22'!$X$36:$AA$36)</f>
        <v>0</v>
      </c>
      <c r="Q240" s="298">
        <f>SUM('22'!$X$38:$AA$38)</f>
        <v>0</v>
      </c>
      <c r="R240" s="298">
        <f>SUM('22'!$X$39:$AA$39)</f>
        <v>0</v>
      </c>
      <c r="S240" s="298">
        <f>SUM('22'!$X$40:$AA$40)</f>
        <v>0</v>
      </c>
      <c r="T240" s="277"/>
      <c r="U240" s="289">
        <f t="shared" si="12"/>
        <v>0</v>
      </c>
      <c r="V240" s="299">
        <f t="shared" si="13"/>
        <v>0</v>
      </c>
      <c r="W240" s="299">
        <f t="shared" si="14"/>
        <v>2.7972615098395317</v>
      </c>
      <c r="X240" s="289">
        <f t="shared" si="15"/>
        <v>0</v>
      </c>
      <c r="Y240" s="299">
        <f t="shared" si="16"/>
        <v>2.7972615098395317</v>
      </c>
    </row>
    <row r="241" spans="1:25" x14ac:dyDescent="0.2">
      <c r="B241" s="294" t="s">
        <v>5</v>
      </c>
      <c r="C241" s="295">
        <f t="shared" si="17"/>
        <v>45564</v>
      </c>
      <c r="D241" s="296">
        <f>SUM('22'!$AB$10:$AE$10)</f>
        <v>0</v>
      </c>
      <c r="E241" s="296">
        <f>SUM('22'!$AB$11:$AE$11)</f>
        <v>0</v>
      </c>
      <c r="F241" s="296">
        <f>SUM('22'!$AB$12:$AE$12)</f>
        <v>0</v>
      </c>
      <c r="G241" s="296">
        <f>SUM('22'!$AB$13:$AE$13)</f>
        <v>0</v>
      </c>
      <c r="H241" s="296">
        <f>SUM('22'!$AB$14:$AE$14)</f>
        <v>0</v>
      </c>
      <c r="I241" s="296">
        <f>SUM('22'!$AB$15:$AE$15)</f>
        <v>0</v>
      </c>
      <c r="J241" s="296">
        <f>SUM('22'!$AB$16:$AE$16)</f>
        <v>0</v>
      </c>
      <c r="K241" s="297">
        <f>SUM('22'!$AB$31:$AE$31)</f>
        <v>0</v>
      </c>
      <c r="L241" s="297">
        <f>SUM('22'!$AB$32:$AE$32)</f>
        <v>0</v>
      </c>
      <c r="M241" s="297">
        <f>SUM('22'!$AB$33:$AE$33)</f>
        <v>0</v>
      </c>
      <c r="N241" s="297">
        <f>SUM('22'!$AB$34:$AE$34)</f>
        <v>0</v>
      </c>
      <c r="O241" s="297">
        <f>SUM('22'!$AB$35:$AE$35)</f>
        <v>0</v>
      </c>
      <c r="P241" s="297">
        <f>SUM('22'!$AB$36:$AE$36)</f>
        <v>0</v>
      </c>
      <c r="Q241" s="298">
        <f>SUM('22'!$AB$38:$AE$38)</f>
        <v>0</v>
      </c>
      <c r="R241" s="298">
        <f>SUM('22'!$AB$39:$AE$39)</f>
        <v>0</v>
      </c>
      <c r="S241" s="298">
        <f>SUM('22'!$AB$40:$AE$40)</f>
        <v>0</v>
      </c>
      <c r="T241" s="277"/>
      <c r="U241" s="289">
        <f t="shared" si="12"/>
        <v>0</v>
      </c>
      <c r="V241" s="299">
        <f t="shared" si="13"/>
        <v>0</v>
      </c>
      <c r="W241" s="299">
        <f t="shared" si="14"/>
        <v>2.7326310455450606</v>
      </c>
      <c r="X241" s="289">
        <f t="shared" si="15"/>
        <v>0</v>
      </c>
      <c r="Y241" s="299">
        <f t="shared" si="16"/>
        <v>2.7326310455450606</v>
      </c>
    </row>
    <row r="242" spans="1:25" x14ac:dyDescent="0.2">
      <c r="A242" s="272">
        <v>23</v>
      </c>
      <c r="B242" s="294" t="s">
        <v>0</v>
      </c>
      <c r="C242" s="295">
        <f t="shared" si="17"/>
        <v>45565</v>
      </c>
      <c r="D242" s="296">
        <f>SUM('23'!$D$10:$G$10)</f>
        <v>0</v>
      </c>
      <c r="E242" s="296">
        <f>SUM('23'!$D$11:$G$11)</f>
        <v>0</v>
      </c>
      <c r="F242" s="296">
        <f>SUM('23'!$D$12:$G$12)</f>
        <v>0</v>
      </c>
      <c r="G242" s="296">
        <f>SUM('23'!$D$13:$G$13)</f>
        <v>0</v>
      </c>
      <c r="H242" s="296">
        <f>SUM('23'!$D$14:$G$14)</f>
        <v>0</v>
      </c>
      <c r="I242" s="296">
        <f>SUM('23'!$D$15:$G$15)</f>
        <v>0</v>
      </c>
      <c r="J242" s="296">
        <f>SUM('23'!$D$16:$G$16)</f>
        <v>0</v>
      </c>
      <c r="K242" s="297">
        <f>SUM('23'!$D$31:$G$31)</f>
        <v>0</v>
      </c>
      <c r="L242" s="297">
        <f>SUM('23'!$D$32:$G$32)</f>
        <v>0</v>
      </c>
      <c r="M242" s="297">
        <f>SUM('23'!$D$33:$G$33)</f>
        <v>0</v>
      </c>
      <c r="N242" s="297">
        <f>SUM('23'!$D$34:$G$34)</f>
        <v>0</v>
      </c>
      <c r="O242" s="297">
        <f>SUM('23'!$D$35:$G$35)</f>
        <v>0</v>
      </c>
      <c r="P242" s="297">
        <f>SUM('23'!$D$36:$G$36)</f>
        <v>0</v>
      </c>
      <c r="Q242" s="298">
        <f>SUM('23'!$D$38:$G$38)</f>
        <v>0</v>
      </c>
      <c r="R242" s="298">
        <f>SUM('23'!$D$39:$G$39)</f>
        <v>0</v>
      </c>
      <c r="S242" s="298">
        <f>SUM('23'!$D$40:$G$40)</f>
        <v>0</v>
      </c>
      <c r="T242" s="277"/>
      <c r="U242" s="289">
        <f t="shared" si="12"/>
        <v>0</v>
      </c>
      <c r="V242" s="299">
        <f t="shared" si="13"/>
        <v>0</v>
      </c>
      <c r="W242" s="299">
        <f t="shared" si="14"/>
        <v>2.6694938620540563</v>
      </c>
      <c r="X242" s="289">
        <f t="shared" si="15"/>
        <v>0</v>
      </c>
      <c r="Y242" s="299">
        <f t="shared" si="16"/>
        <v>2.6694938620540563</v>
      </c>
    </row>
    <row r="243" spans="1:25" x14ac:dyDescent="0.2">
      <c r="B243" s="294" t="s">
        <v>1</v>
      </c>
      <c r="C243" s="295">
        <f t="shared" si="17"/>
        <v>45566</v>
      </c>
      <c r="D243" s="296">
        <f>SUM('23'!$H$10:$K$10)</f>
        <v>0</v>
      </c>
      <c r="E243" s="296">
        <f>SUM('23'!$H$11:$K$11)</f>
        <v>0</v>
      </c>
      <c r="F243" s="296">
        <f>SUM('23'!$H$12:$K$12)</f>
        <v>0</v>
      </c>
      <c r="G243" s="296">
        <f>SUM('23'!$H$13:$K$13)</f>
        <v>0</v>
      </c>
      <c r="H243" s="296">
        <f>SUM('23'!$H$14:$K$14)</f>
        <v>0</v>
      </c>
      <c r="I243" s="296">
        <f>SUM('23'!$H$15:$K$15)</f>
        <v>0</v>
      </c>
      <c r="J243" s="296">
        <f>SUM('23'!$H$16:$K$16)</f>
        <v>0</v>
      </c>
      <c r="K243" s="297">
        <f>SUM('23'!$H$31:$K$31)</f>
        <v>0</v>
      </c>
      <c r="L243" s="297">
        <f>SUM('23'!$H$32:$K$32)</f>
        <v>0</v>
      </c>
      <c r="M243" s="297">
        <f>SUM('23'!$H$33:$K$33)</f>
        <v>0</v>
      </c>
      <c r="N243" s="297">
        <f>SUM('23'!$H$34:$K$34)</f>
        <v>0</v>
      </c>
      <c r="O243" s="297">
        <f>SUM('23'!$H$35:$K$35)</f>
        <v>0</v>
      </c>
      <c r="P243" s="297">
        <f>SUM('23'!$H$36:$K$36)</f>
        <v>0</v>
      </c>
      <c r="Q243" s="298">
        <f>SUM('23'!$H$38:$K$38)</f>
        <v>0</v>
      </c>
      <c r="R243" s="298">
        <f>SUM('23'!$H$39:$K$39)</f>
        <v>0</v>
      </c>
      <c r="S243" s="298">
        <f>SUM('23'!$H$40:$K$40)</f>
        <v>0</v>
      </c>
      <c r="T243" s="277"/>
      <c r="U243" s="289">
        <f t="shared" si="12"/>
        <v>0</v>
      </c>
      <c r="V243" s="299">
        <f t="shared" si="13"/>
        <v>0</v>
      </c>
      <c r="W243" s="299">
        <f t="shared" si="14"/>
        <v>2.6078154572538947</v>
      </c>
      <c r="X243" s="289">
        <f t="shared" si="15"/>
        <v>0</v>
      </c>
      <c r="Y243" s="299">
        <f t="shared" si="16"/>
        <v>2.6078154572538947</v>
      </c>
    </row>
    <row r="244" spans="1:25" x14ac:dyDescent="0.2">
      <c r="B244" s="294" t="s">
        <v>2</v>
      </c>
      <c r="C244" s="295">
        <f t="shared" si="17"/>
        <v>45567</v>
      </c>
      <c r="D244" s="296">
        <f>SUM('23'!$L$10:$O$10)</f>
        <v>0</v>
      </c>
      <c r="E244" s="296">
        <f>SUM('23'!$L$11:$O$11)</f>
        <v>0</v>
      </c>
      <c r="F244" s="296">
        <f>SUM('23'!$L$12:$O$12)</f>
        <v>0</v>
      </c>
      <c r="G244" s="296">
        <f>SUM('23'!$L$13:$O$13)</f>
        <v>0</v>
      </c>
      <c r="H244" s="296">
        <f>SUM('23'!$L$14:$O$14)</f>
        <v>0</v>
      </c>
      <c r="I244" s="296">
        <f>SUM('23'!$L$15:$O$15)</f>
        <v>0</v>
      </c>
      <c r="J244" s="296">
        <f>SUM('23'!$L$16:$O$16)</f>
        <v>0</v>
      </c>
      <c r="K244" s="297">
        <f>SUM('23'!$L$31:$O$31)</f>
        <v>0</v>
      </c>
      <c r="L244" s="297">
        <f>SUM('23'!$L$32:$O$32)</f>
        <v>0</v>
      </c>
      <c r="M244" s="297">
        <f>SUM('23'!$L$33:$O$33)</f>
        <v>0</v>
      </c>
      <c r="N244" s="297">
        <f>SUM('23'!$L$34:$O$34)</f>
        <v>0</v>
      </c>
      <c r="O244" s="297">
        <f>SUM('23'!$L$35:$O$35)</f>
        <v>0</v>
      </c>
      <c r="P244" s="297">
        <f>SUM('23'!$L$36:$O$36)</f>
        <v>0</v>
      </c>
      <c r="Q244" s="298">
        <f>SUM('23'!$L$38:$O$38)</f>
        <v>0</v>
      </c>
      <c r="R244" s="298">
        <f>SUM('23'!$L$39:$O$39)</f>
        <v>0</v>
      </c>
      <c r="S244" s="298">
        <f>SUM('23'!$L$40:$O$40)</f>
        <v>0</v>
      </c>
      <c r="T244" s="277"/>
      <c r="U244" s="289">
        <f t="shared" si="12"/>
        <v>0</v>
      </c>
      <c r="V244" s="299">
        <f t="shared" si="13"/>
        <v>0</v>
      </c>
      <c r="W244" s="299">
        <f t="shared" si="14"/>
        <v>2.5475621262000221</v>
      </c>
      <c r="X244" s="289">
        <f t="shared" si="15"/>
        <v>0</v>
      </c>
      <c r="Y244" s="299">
        <f t="shared" si="16"/>
        <v>2.5475621262000221</v>
      </c>
    </row>
    <row r="245" spans="1:25" x14ac:dyDescent="0.2">
      <c r="B245" s="294" t="s">
        <v>55</v>
      </c>
      <c r="C245" s="295">
        <f t="shared" si="17"/>
        <v>45568</v>
      </c>
      <c r="D245" s="296">
        <f>SUM('23'!$P$10:$S$10)</f>
        <v>0</v>
      </c>
      <c r="E245" s="296">
        <f>SUM('23'!$P$11:$S$11)</f>
        <v>0</v>
      </c>
      <c r="F245" s="296">
        <f>SUM('23'!$P$12:$S$12)</f>
        <v>0</v>
      </c>
      <c r="G245" s="296">
        <f>SUM('23'!$P$13:$S$13)</f>
        <v>0</v>
      </c>
      <c r="H245" s="296">
        <f>SUM('23'!$P$14:$S$14)</f>
        <v>0</v>
      </c>
      <c r="I245" s="296">
        <f>SUM('23'!$P$15:$S$15)</f>
        <v>0</v>
      </c>
      <c r="J245" s="296">
        <f>SUM('23'!$P$16:$S$16)</f>
        <v>0</v>
      </c>
      <c r="K245" s="297">
        <f>SUM('23'!$P$31:$S$31)</f>
        <v>0</v>
      </c>
      <c r="L245" s="297">
        <f>SUM('23'!$P$32:$S$32)</f>
        <v>0</v>
      </c>
      <c r="M245" s="297">
        <f>SUM('23'!$P$33:$S$33)</f>
        <v>0</v>
      </c>
      <c r="N245" s="297">
        <f>SUM('23'!$P$34:$S$34)</f>
        <v>0</v>
      </c>
      <c r="O245" s="297">
        <f>SUM('23'!$P$35:$S$35)</f>
        <v>0</v>
      </c>
      <c r="P245" s="297">
        <f>SUM('23'!$P$36:$S$36)</f>
        <v>0</v>
      </c>
      <c r="Q245" s="298">
        <f>SUM('23'!$P$38:$S$38)</f>
        <v>0</v>
      </c>
      <c r="R245" s="298">
        <f>SUM('23'!$P$39:$S$39)</f>
        <v>0</v>
      </c>
      <c r="S245" s="298">
        <f>SUM('23'!$P$40:$S$40)</f>
        <v>0</v>
      </c>
      <c r="T245" s="277"/>
      <c r="U245" s="289">
        <f t="shared" si="12"/>
        <v>0</v>
      </c>
      <c r="V245" s="299">
        <f t="shared" si="13"/>
        <v>0</v>
      </c>
      <c r="W245" s="299">
        <f t="shared" si="14"/>
        <v>2.4887009426974607</v>
      </c>
      <c r="X245" s="289">
        <f t="shared" si="15"/>
        <v>0</v>
      </c>
      <c r="Y245" s="299">
        <f t="shared" si="16"/>
        <v>2.4887009426974607</v>
      </c>
    </row>
    <row r="246" spans="1:25" x14ac:dyDescent="0.2">
      <c r="B246" s="294" t="s">
        <v>3</v>
      </c>
      <c r="C246" s="295">
        <f t="shared" si="17"/>
        <v>45569</v>
      </c>
      <c r="D246" s="296">
        <f>SUM('23'!$T$10:$W$10)</f>
        <v>0</v>
      </c>
      <c r="E246" s="296">
        <f>SUM('23'!$T$11:$W$11)</f>
        <v>0</v>
      </c>
      <c r="F246" s="296">
        <f>SUM('23'!$T$12:$W$12)</f>
        <v>0</v>
      </c>
      <c r="G246" s="296">
        <f>SUM('23'!$T$13:$W$13)</f>
        <v>0</v>
      </c>
      <c r="H246" s="296">
        <f>SUM('23'!$T$14:$W$14)</f>
        <v>0</v>
      </c>
      <c r="I246" s="296">
        <f>SUM('23'!$T$15:$W$15)</f>
        <v>0</v>
      </c>
      <c r="J246" s="296">
        <f>SUM('23'!$T$16:$W$16)</f>
        <v>0</v>
      </c>
      <c r="K246" s="297">
        <f>SUM('23'!$T$31:$W$31)</f>
        <v>0</v>
      </c>
      <c r="L246" s="297">
        <f>SUM('23'!$T$32:$W$32)</f>
        <v>0</v>
      </c>
      <c r="M246" s="297">
        <f>SUM('23'!$T$33:$W$33)</f>
        <v>0</v>
      </c>
      <c r="N246" s="297">
        <f>SUM('23'!$T$34:$W$34)</f>
        <v>0</v>
      </c>
      <c r="O246" s="297">
        <f>SUM('23'!$T$35:$W$35)</f>
        <v>0</v>
      </c>
      <c r="P246" s="297">
        <f>SUM('23'!$T$36:$W$36)</f>
        <v>0</v>
      </c>
      <c r="Q246" s="298">
        <f>SUM('23'!$T$38:$W$38)</f>
        <v>0</v>
      </c>
      <c r="R246" s="298">
        <f>SUM('23'!$T$39:$W$39)</f>
        <v>0</v>
      </c>
      <c r="S246" s="298">
        <f>SUM('23'!$T$40:$W$40)</f>
        <v>0</v>
      </c>
      <c r="T246" s="277"/>
      <c r="U246" s="289">
        <f t="shared" si="12"/>
        <v>0</v>
      </c>
      <c r="V246" s="299">
        <f t="shared" si="13"/>
        <v>0</v>
      </c>
      <c r="W246" s="299">
        <f t="shared" si="14"/>
        <v>2.4311997413078732</v>
      </c>
      <c r="X246" s="289">
        <f t="shared" si="15"/>
        <v>0</v>
      </c>
      <c r="Y246" s="299">
        <f t="shared" si="16"/>
        <v>2.4311997413078732</v>
      </c>
    </row>
    <row r="247" spans="1:25" x14ac:dyDescent="0.2">
      <c r="B247" s="294" t="s">
        <v>4</v>
      </c>
      <c r="C247" s="295">
        <f t="shared" si="17"/>
        <v>45570</v>
      </c>
      <c r="D247" s="296">
        <f>SUM('23'!$X$10:$AA$10)</f>
        <v>0</v>
      </c>
      <c r="E247" s="296">
        <f>SUM('23'!$X$11:$AA$11)</f>
        <v>0</v>
      </c>
      <c r="F247" s="296">
        <f>SUM('23'!$X$12:$AA$12)</f>
        <v>0</v>
      </c>
      <c r="G247" s="296">
        <f>SUM('23'!$X$13:$AA$13)</f>
        <v>0</v>
      </c>
      <c r="H247" s="296">
        <f>SUM('23'!$X$14:$AA$14)</f>
        <v>0</v>
      </c>
      <c r="I247" s="296">
        <f>SUM('23'!$X$15:$AA$15)</f>
        <v>0</v>
      </c>
      <c r="J247" s="296">
        <f>SUM('23'!$X$16:$AA$16)</f>
        <v>0</v>
      </c>
      <c r="K247" s="297">
        <f>SUM('23'!$X$31:$AA$31)</f>
        <v>0</v>
      </c>
      <c r="L247" s="297">
        <f>SUM('23'!$X$32:$AA$32)</f>
        <v>0</v>
      </c>
      <c r="M247" s="297">
        <f>SUM('23'!$X$33:$AA$33)</f>
        <v>0</v>
      </c>
      <c r="N247" s="297">
        <f>SUM('23'!$X$34:$AA$34)</f>
        <v>0</v>
      </c>
      <c r="O247" s="297">
        <f>SUM('23'!$X$35:$AA$35)</f>
        <v>0</v>
      </c>
      <c r="P247" s="297">
        <f>SUM('23'!$X$36:$AA$36)</f>
        <v>0</v>
      </c>
      <c r="Q247" s="298">
        <f>SUM('23'!$X$38:$AA$38)</f>
        <v>0</v>
      </c>
      <c r="R247" s="298">
        <f>SUM('23'!$X$39:$AA$39)</f>
        <v>0</v>
      </c>
      <c r="S247" s="298">
        <f>SUM('23'!$X$40:$AA$40)</f>
        <v>0</v>
      </c>
      <c r="T247" s="277"/>
      <c r="U247" s="289">
        <f t="shared" si="12"/>
        <v>0</v>
      </c>
      <c r="V247" s="299">
        <f t="shared" si="13"/>
        <v>0</v>
      </c>
      <c r="W247" s="299">
        <f t="shared" si="14"/>
        <v>2.3750270997723524</v>
      </c>
      <c r="X247" s="289">
        <f t="shared" si="15"/>
        <v>0</v>
      </c>
      <c r="Y247" s="299">
        <f t="shared" si="16"/>
        <v>2.3750270997723524</v>
      </c>
    </row>
    <row r="248" spans="1:25" x14ac:dyDescent="0.2">
      <c r="B248" s="294" t="s">
        <v>5</v>
      </c>
      <c r="C248" s="295">
        <f t="shared" si="17"/>
        <v>45571</v>
      </c>
      <c r="D248" s="296">
        <f>SUM('23'!$AB$10:$AE$10)</f>
        <v>0</v>
      </c>
      <c r="E248" s="296">
        <f>SUM('23'!$AB$11:$AE$11)</f>
        <v>0</v>
      </c>
      <c r="F248" s="296">
        <f>SUM('23'!$AB$12:$AE$12)</f>
        <v>0</v>
      </c>
      <c r="G248" s="296">
        <f>SUM('23'!$AB$13:$AE$13)</f>
        <v>0</v>
      </c>
      <c r="H248" s="296">
        <f>SUM('23'!$AB$14:$AE$14)</f>
        <v>0</v>
      </c>
      <c r="I248" s="296">
        <f>SUM('23'!$AB$15:$AE$15)</f>
        <v>0</v>
      </c>
      <c r="J248" s="296">
        <f>SUM('23'!$AB$16:$AE$16)</f>
        <v>0</v>
      </c>
      <c r="K248" s="297">
        <f>SUM('23'!$AB$31:$AE$31)</f>
        <v>0</v>
      </c>
      <c r="L248" s="297">
        <f>SUM('23'!$AB$32:$AE$32)</f>
        <v>0</v>
      </c>
      <c r="M248" s="297">
        <f>SUM('23'!$AB$33:$AE$33)</f>
        <v>0</v>
      </c>
      <c r="N248" s="297">
        <f>SUM('23'!$AB$34:$AE$34)</f>
        <v>0</v>
      </c>
      <c r="O248" s="297">
        <f>SUM('23'!$AB$35:$AE$35)</f>
        <v>0</v>
      </c>
      <c r="P248" s="297">
        <f>SUM('23'!$AB$36:$AE$36)</f>
        <v>0</v>
      </c>
      <c r="Q248" s="298">
        <f>SUM('23'!$AB$38:$AE$38)</f>
        <v>0</v>
      </c>
      <c r="R248" s="298">
        <f>SUM('23'!$AB$39:$AE$39)</f>
        <v>0</v>
      </c>
      <c r="S248" s="298">
        <f>SUM('23'!$AB$40:$AE$40)</f>
        <v>0</v>
      </c>
      <c r="T248" s="277"/>
      <c r="U248" s="289">
        <f t="shared" si="12"/>
        <v>0</v>
      </c>
      <c r="V248" s="299">
        <f t="shared" si="13"/>
        <v>0</v>
      </c>
      <c r="W248" s="299">
        <f t="shared" si="14"/>
        <v>2.3201523218403302</v>
      </c>
      <c r="X248" s="289">
        <f t="shared" si="15"/>
        <v>0</v>
      </c>
      <c r="Y248" s="299">
        <f t="shared" si="16"/>
        <v>2.3201523218403302</v>
      </c>
    </row>
    <row r="249" spans="1:25" x14ac:dyDescent="0.2">
      <c r="A249" s="272">
        <v>24</v>
      </c>
      <c r="B249" s="294" t="s">
        <v>0</v>
      </c>
      <c r="C249" s="295">
        <f t="shared" si="17"/>
        <v>45572</v>
      </c>
      <c r="D249" s="296">
        <f>SUM('24'!$D$10:$G$10)</f>
        <v>0</v>
      </c>
      <c r="E249" s="296">
        <f>SUM('24'!$D$11:$G$11)</f>
        <v>0</v>
      </c>
      <c r="F249" s="296">
        <f>SUM('24'!$D$12:$G$12)</f>
        <v>0</v>
      </c>
      <c r="G249" s="296">
        <f>SUM('24'!$D$13:$G$13)</f>
        <v>0</v>
      </c>
      <c r="H249" s="296">
        <f>SUM('24'!$D$14:$G$14)</f>
        <v>0</v>
      </c>
      <c r="I249" s="296">
        <f>SUM('24'!$D$15:$G$15)</f>
        <v>0</v>
      </c>
      <c r="J249" s="296">
        <f>SUM('24'!$D$16:$G$16)</f>
        <v>0</v>
      </c>
      <c r="K249" s="297">
        <f>SUM('24'!$D$31:$G$31)</f>
        <v>0</v>
      </c>
      <c r="L249" s="297">
        <f>SUM('24'!$D$32:$G$32)</f>
        <v>0</v>
      </c>
      <c r="M249" s="297">
        <f>SUM('24'!$D$33:$G$33)</f>
        <v>0</v>
      </c>
      <c r="N249" s="297">
        <f>SUM('24'!$D$34:$G$34)</f>
        <v>0</v>
      </c>
      <c r="O249" s="297">
        <f>SUM('24'!$D$35:$G$35)</f>
        <v>0</v>
      </c>
      <c r="P249" s="297">
        <f>SUM('24'!$D$36:$G$36)</f>
        <v>0</v>
      </c>
      <c r="Q249" s="298">
        <f>SUM('24'!$D$38:$G$38)</f>
        <v>0</v>
      </c>
      <c r="R249" s="298">
        <f>SUM('24'!$D$39:$G$39)</f>
        <v>0</v>
      </c>
      <c r="S249" s="298">
        <f>SUM('24'!$D$40:$G$40)</f>
        <v>0</v>
      </c>
      <c r="T249" s="277"/>
      <c r="U249" s="289">
        <f t="shared" si="12"/>
        <v>0</v>
      </c>
      <c r="V249" s="299">
        <f t="shared" si="13"/>
        <v>0</v>
      </c>
      <c r="W249" s="299">
        <f t="shared" si="14"/>
        <v>2.266545420495222</v>
      </c>
      <c r="X249" s="289">
        <f t="shared" si="15"/>
        <v>0</v>
      </c>
      <c r="Y249" s="299">
        <f t="shared" si="16"/>
        <v>2.266545420495222</v>
      </c>
    </row>
    <row r="250" spans="1:25" x14ac:dyDescent="0.2">
      <c r="B250" s="294" t="s">
        <v>1</v>
      </c>
      <c r="C250" s="295">
        <f t="shared" si="17"/>
        <v>45573</v>
      </c>
      <c r="D250" s="296">
        <f>SUM('24'!$H$10:$K$10)</f>
        <v>0</v>
      </c>
      <c r="E250" s="296">
        <f>SUM('24'!$H$11:$K$11)</f>
        <v>0</v>
      </c>
      <c r="F250" s="296">
        <f>SUM('24'!$H$12:$K$12)</f>
        <v>0</v>
      </c>
      <c r="G250" s="296">
        <f>SUM('24'!$H$13:$K$13)</f>
        <v>0</v>
      </c>
      <c r="H250" s="296">
        <f>SUM('24'!$H$14:$K$14)</f>
        <v>0</v>
      </c>
      <c r="I250" s="296">
        <f>SUM('24'!$H$15:$K$15)</f>
        <v>0</v>
      </c>
      <c r="J250" s="296">
        <f>SUM('24'!$H$16:$K$16)</f>
        <v>0</v>
      </c>
      <c r="K250" s="297">
        <f>SUM('24'!$H$31:$K$31)</f>
        <v>0</v>
      </c>
      <c r="L250" s="297">
        <f>SUM('24'!$H$32:$K$32)</f>
        <v>0</v>
      </c>
      <c r="M250" s="297">
        <f>SUM('24'!$H$33:$K$33)</f>
        <v>0</v>
      </c>
      <c r="N250" s="297">
        <f>SUM('24'!$H$34:$K$34)</f>
        <v>0</v>
      </c>
      <c r="O250" s="297">
        <f>SUM('24'!$H$35:$K$35)</f>
        <v>0</v>
      </c>
      <c r="P250" s="297">
        <f>SUM('24'!$H$36:$K$36)</f>
        <v>0</v>
      </c>
      <c r="Q250" s="298">
        <f>SUM('24'!$H$38:$K$38)</f>
        <v>0</v>
      </c>
      <c r="R250" s="298">
        <f>SUM('24'!$H$39:$K$39)</f>
        <v>0</v>
      </c>
      <c r="S250" s="298">
        <f>SUM('24'!$H$40:$K$40)</f>
        <v>0</v>
      </c>
      <c r="T250" s="277"/>
      <c r="U250" s="289">
        <f t="shared" si="12"/>
        <v>0</v>
      </c>
      <c r="V250" s="299">
        <f t="shared" si="13"/>
        <v>0</v>
      </c>
      <c r="W250" s="299">
        <f t="shared" si="14"/>
        <v>2.2141771015676448</v>
      </c>
      <c r="X250" s="289">
        <f t="shared" si="15"/>
        <v>0</v>
      </c>
      <c r="Y250" s="299">
        <f t="shared" si="16"/>
        <v>2.2141771015676448</v>
      </c>
    </row>
    <row r="251" spans="1:25" x14ac:dyDescent="0.2">
      <c r="B251" s="294" t="s">
        <v>2</v>
      </c>
      <c r="C251" s="295">
        <f t="shared" si="17"/>
        <v>45574</v>
      </c>
      <c r="D251" s="296">
        <f>SUM('24'!$L$10:$O$10)</f>
        <v>0</v>
      </c>
      <c r="E251" s="296">
        <f>SUM('24'!$L$11:$O$11)</f>
        <v>0</v>
      </c>
      <c r="F251" s="296">
        <f>SUM('24'!$L$12:$O$12)</f>
        <v>0</v>
      </c>
      <c r="G251" s="296">
        <f>SUM('24'!$L$13:$O$13)</f>
        <v>0</v>
      </c>
      <c r="H251" s="296">
        <f>SUM('24'!$L$14:$O$14)</f>
        <v>0</v>
      </c>
      <c r="I251" s="296">
        <f>SUM('24'!$L$15:$O$15)</f>
        <v>0</v>
      </c>
      <c r="J251" s="296">
        <f>SUM('24'!$L$16:$O$16)</f>
        <v>0</v>
      </c>
      <c r="K251" s="297">
        <f>SUM('24'!$L$31:$O$31)</f>
        <v>0</v>
      </c>
      <c r="L251" s="297">
        <f>SUM('24'!$L$32:$O$32)</f>
        <v>0</v>
      </c>
      <c r="M251" s="297">
        <f>SUM('24'!$L$33:$O$33)</f>
        <v>0</v>
      </c>
      <c r="N251" s="297">
        <f>SUM('24'!$L$34:$O$34)</f>
        <v>0</v>
      </c>
      <c r="O251" s="297">
        <f>SUM('24'!$L$35:$O$35)</f>
        <v>0</v>
      </c>
      <c r="P251" s="297">
        <f>SUM('24'!$L$36:$O$36)</f>
        <v>0</v>
      </c>
      <c r="Q251" s="298">
        <f>SUM('24'!$L$38:$O$38)</f>
        <v>0</v>
      </c>
      <c r="R251" s="298">
        <f>SUM('24'!$L$39:$O$39)</f>
        <v>0</v>
      </c>
      <c r="S251" s="298">
        <f>SUM('24'!$L$40:$O$40)</f>
        <v>0</v>
      </c>
      <c r="T251" s="277"/>
      <c r="U251" s="289">
        <f t="shared" si="12"/>
        <v>0</v>
      </c>
      <c r="V251" s="299">
        <f t="shared" si="13"/>
        <v>0</v>
      </c>
      <c r="W251" s="299">
        <f t="shared" si="14"/>
        <v>2.1630187477272447</v>
      </c>
      <c r="X251" s="289">
        <f t="shared" si="15"/>
        <v>0</v>
      </c>
      <c r="Y251" s="299">
        <f t="shared" si="16"/>
        <v>2.1630187477272447</v>
      </c>
    </row>
    <row r="252" spans="1:25" x14ac:dyDescent="0.2">
      <c r="B252" s="294" t="s">
        <v>55</v>
      </c>
      <c r="C252" s="295">
        <f t="shared" si="17"/>
        <v>45575</v>
      </c>
      <c r="D252" s="296">
        <f>SUM('24'!$P$10:$S$10)</f>
        <v>0</v>
      </c>
      <c r="E252" s="296">
        <f>SUM('24'!$P$11:$S$11)</f>
        <v>0</v>
      </c>
      <c r="F252" s="296">
        <f>SUM('24'!$P$12:$S$12)</f>
        <v>0</v>
      </c>
      <c r="G252" s="296">
        <f>SUM('24'!$P$13:$S$13)</f>
        <v>0</v>
      </c>
      <c r="H252" s="296">
        <f>SUM('24'!$P$14:$S$14)</f>
        <v>0</v>
      </c>
      <c r="I252" s="296">
        <f>SUM('24'!$P$15:$S$15)</f>
        <v>0</v>
      </c>
      <c r="J252" s="296">
        <f>SUM('24'!$P$16:$S$16)</f>
        <v>0</v>
      </c>
      <c r="K252" s="297">
        <f>SUM('24'!$P$31:$S$31)</f>
        <v>0</v>
      </c>
      <c r="L252" s="297">
        <f>SUM('24'!$P$32:$S$32)</f>
        <v>0</v>
      </c>
      <c r="M252" s="297">
        <f>SUM('24'!$P$33:$S$33)</f>
        <v>0</v>
      </c>
      <c r="N252" s="297">
        <f>SUM('24'!$P$34:$S$34)</f>
        <v>0</v>
      </c>
      <c r="O252" s="297">
        <f>SUM('24'!$P$35:$S$35)</f>
        <v>0</v>
      </c>
      <c r="P252" s="297">
        <f>SUM('24'!$P$36:$S$36)</f>
        <v>0</v>
      </c>
      <c r="Q252" s="298">
        <f>SUM('24'!$P$38:$S$38)</f>
        <v>0</v>
      </c>
      <c r="R252" s="298">
        <f>SUM('24'!$P$39:$S$39)</f>
        <v>0</v>
      </c>
      <c r="S252" s="298">
        <f>SUM('24'!$P$40:$S$40)</f>
        <v>0</v>
      </c>
      <c r="T252" s="277"/>
      <c r="U252" s="289">
        <f t="shared" si="12"/>
        <v>0</v>
      </c>
      <c r="V252" s="299">
        <f t="shared" si="13"/>
        <v>0</v>
      </c>
      <c r="W252" s="299">
        <f t="shared" si="14"/>
        <v>2.1130424028443966</v>
      </c>
      <c r="X252" s="289">
        <f t="shared" si="15"/>
        <v>0</v>
      </c>
      <c r="Y252" s="299">
        <f t="shared" si="16"/>
        <v>2.1130424028443966</v>
      </c>
    </row>
    <row r="253" spans="1:25" x14ac:dyDescent="0.2">
      <c r="B253" s="294" t="s">
        <v>3</v>
      </c>
      <c r="C253" s="295">
        <f t="shared" si="17"/>
        <v>45576</v>
      </c>
      <c r="D253" s="296">
        <f>SUM('24'!$T$10:$W$10)</f>
        <v>0</v>
      </c>
      <c r="E253" s="296">
        <f>SUM('24'!$T$11:$W$11)</f>
        <v>0</v>
      </c>
      <c r="F253" s="296">
        <f>SUM('24'!$T$12:$W$12)</f>
        <v>0</v>
      </c>
      <c r="G253" s="296">
        <f>SUM('24'!$T$13:$W$13)</f>
        <v>0</v>
      </c>
      <c r="H253" s="296">
        <f>SUM('24'!$T$14:$W$14)</f>
        <v>0</v>
      </c>
      <c r="I253" s="296">
        <f>SUM('24'!$T$15:$W$15)</f>
        <v>0</v>
      </c>
      <c r="J253" s="296">
        <f>SUM('24'!$T$16:$W$16)</f>
        <v>0</v>
      </c>
      <c r="K253" s="297">
        <f>SUM('24'!$T$31:$W$31)</f>
        <v>0</v>
      </c>
      <c r="L253" s="297">
        <f>SUM('24'!$T$32:$W$32)</f>
        <v>0</v>
      </c>
      <c r="M253" s="297">
        <f>SUM('24'!$T$33:$W$33)</f>
        <v>0</v>
      </c>
      <c r="N253" s="297">
        <f>SUM('24'!$T$34:$W$34)</f>
        <v>0</v>
      </c>
      <c r="O253" s="297">
        <f>SUM('24'!$T$35:$W$35)</f>
        <v>0</v>
      </c>
      <c r="P253" s="297">
        <f>SUM('24'!$T$36:$W$36)</f>
        <v>0</v>
      </c>
      <c r="Q253" s="298">
        <f>SUM('24'!$T$38:$W$38)</f>
        <v>0</v>
      </c>
      <c r="R253" s="298">
        <f>SUM('24'!$T$39:$W$39)</f>
        <v>0</v>
      </c>
      <c r="S253" s="298">
        <f>SUM('24'!$T$40:$W$40)</f>
        <v>0</v>
      </c>
      <c r="T253" s="277"/>
      <c r="U253" s="289">
        <f t="shared" si="12"/>
        <v>0</v>
      </c>
      <c r="V253" s="299">
        <f t="shared" si="13"/>
        <v>0</v>
      </c>
      <c r="W253" s="299">
        <f t="shared" si="14"/>
        <v>2.0642207567132229</v>
      </c>
      <c r="X253" s="289">
        <f t="shared" si="15"/>
        <v>0</v>
      </c>
      <c r="Y253" s="299">
        <f t="shared" si="16"/>
        <v>2.0642207567132229</v>
      </c>
    </row>
    <row r="254" spans="1:25" x14ac:dyDescent="0.2">
      <c r="B254" s="294" t="s">
        <v>4</v>
      </c>
      <c r="C254" s="295">
        <f t="shared" si="17"/>
        <v>45577</v>
      </c>
      <c r="D254" s="296">
        <f>SUM('24'!$X$10:$AA$10)</f>
        <v>0</v>
      </c>
      <c r="E254" s="296">
        <f>SUM('24'!$X$11:$AA$11)</f>
        <v>0</v>
      </c>
      <c r="F254" s="296">
        <f>SUM('24'!$X$12:$AA$12)</f>
        <v>0</v>
      </c>
      <c r="G254" s="296">
        <f>SUM('24'!$X$13:$AA$13)</f>
        <v>0</v>
      </c>
      <c r="H254" s="296">
        <f>SUM('24'!$X$14:$AA$14)</f>
        <v>0</v>
      </c>
      <c r="I254" s="296">
        <f>SUM('24'!$X$15:$AA$15)</f>
        <v>0</v>
      </c>
      <c r="J254" s="296">
        <f>SUM('24'!$X$16:$AA$16)</f>
        <v>0</v>
      </c>
      <c r="K254" s="297">
        <f>SUM('24'!$X$31:$AA$31)</f>
        <v>0</v>
      </c>
      <c r="L254" s="297">
        <f>SUM('24'!$X$32:$AA$32)</f>
        <v>0</v>
      </c>
      <c r="M254" s="297">
        <f>SUM('24'!$X$33:$AA$33)</f>
        <v>0</v>
      </c>
      <c r="N254" s="297">
        <f>SUM('24'!$X$34:$AA$34)</f>
        <v>0</v>
      </c>
      <c r="O254" s="297">
        <f>SUM('24'!$X$35:$AA$35)</f>
        <v>0</v>
      </c>
      <c r="P254" s="297">
        <f>SUM('24'!$X$36:$AA$36)</f>
        <v>0</v>
      </c>
      <c r="Q254" s="298">
        <f>SUM('24'!$X$38:$AA$38)</f>
        <v>0</v>
      </c>
      <c r="R254" s="298">
        <f>SUM('24'!$X$39:$AA$39)</f>
        <v>0</v>
      </c>
      <c r="S254" s="298">
        <f>SUM('24'!$X$40:$AA$40)</f>
        <v>0</v>
      </c>
      <c r="T254" s="277"/>
      <c r="U254" s="289">
        <f t="shared" si="12"/>
        <v>0</v>
      </c>
      <c r="V254" s="299">
        <f t="shared" si="13"/>
        <v>0</v>
      </c>
      <c r="W254" s="299">
        <f t="shared" si="14"/>
        <v>2.0165271301275864</v>
      </c>
      <c r="X254" s="289">
        <f t="shared" si="15"/>
        <v>0</v>
      </c>
      <c r="Y254" s="299">
        <f t="shared" si="16"/>
        <v>2.0165271301275864</v>
      </c>
    </row>
    <row r="255" spans="1:25" x14ac:dyDescent="0.2">
      <c r="B255" s="294" t="s">
        <v>5</v>
      </c>
      <c r="C255" s="295">
        <f t="shared" si="17"/>
        <v>45578</v>
      </c>
      <c r="D255" s="296">
        <f>SUM('24'!$AB$10:$AE$10)</f>
        <v>0</v>
      </c>
      <c r="E255" s="296">
        <f>SUM('24'!$AB$11:$AE$11)</f>
        <v>0</v>
      </c>
      <c r="F255" s="296">
        <f>SUM('24'!$AB$12:$AE$12)</f>
        <v>0</v>
      </c>
      <c r="G255" s="296">
        <f>SUM('24'!$AB$13:$AE$13)</f>
        <v>0</v>
      </c>
      <c r="H255" s="296">
        <f>SUM('24'!$AB$14:$AE$14)</f>
        <v>0</v>
      </c>
      <c r="I255" s="296">
        <f>SUM('24'!$AB$15:$AE$15)</f>
        <v>0</v>
      </c>
      <c r="J255" s="296">
        <f>SUM('24'!$AB$16:$AE$16)</f>
        <v>0</v>
      </c>
      <c r="K255" s="297">
        <f>SUM('24'!$AB$31:$AE$31)</f>
        <v>0</v>
      </c>
      <c r="L255" s="297">
        <f>SUM('24'!$AB$32:$AE$32)</f>
        <v>0</v>
      </c>
      <c r="M255" s="297">
        <f>SUM('24'!$AB$33:$AE$33)</f>
        <v>0</v>
      </c>
      <c r="N255" s="297">
        <f>SUM('24'!$AB$34:$AE$34)</f>
        <v>0</v>
      </c>
      <c r="O255" s="297">
        <f>SUM('24'!$AB$35:$AE$35)</f>
        <v>0</v>
      </c>
      <c r="P255" s="297">
        <f>SUM('24'!$AB$36:$AE$36)</f>
        <v>0</v>
      </c>
      <c r="Q255" s="298">
        <f>SUM('24'!$AB$38:$AE$38)</f>
        <v>0</v>
      </c>
      <c r="R255" s="298">
        <f>SUM('24'!$AB$39:$AE$39)</f>
        <v>0</v>
      </c>
      <c r="S255" s="298">
        <f>SUM('24'!$AB$40:$AE$40)</f>
        <v>0</v>
      </c>
      <c r="T255" s="277"/>
      <c r="U255" s="289">
        <f t="shared" si="12"/>
        <v>0</v>
      </c>
      <c r="V255" s="299">
        <f t="shared" si="13"/>
        <v>0</v>
      </c>
      <c r="W255" s="299">
        <f t="shared" si="14"/>
        <v>1.9699354603019006</v>
      </c>
      <c r="X255" s="289">
        <f t="shared" si="15"/>
        <v>0</v>
      </c>
      <c r="Y255" s="299">
        <f t="shared" si="16"/>
        <v>1.9699354603019006</v>
      </c>
    </row>
    <row r="256" spans="1:25" x14ac:dyDescent="0.2">
      <c r="A256" s="272">
        <v>25</v>
      </c>
      <c r="B256" s="294" t="s">
        <v>0</v>
      </c>
      <c r="C256" s="295">
        <f t="shared" si="17"/>
        <v>45579</v>
      </c>
      <c r="D256" s="296">
        <f>SUM('25'!$D$10:$G$10)</f>
        <v>0</v>
      </c>
      <c r="E256" s="296">
        <f>SUM('25'!$D$11:$G$11)</f>
        <v>0</v>
      </c>
      <c r="F256" s="296">
        <f>SUM('25'!$D$12:$G$12)</f>
        <v>0</v>
      </c>
      <c r="G256" s="296">
        <f>SUM('25'!$D$13:$G$13)</f>
        <v>0</v>
      </c>
      <c r="H256" s="296">
        <f>SUM('25'!$D$14:$G$14)</f>
        <v>0</v>
      </c>
      <c r="I256" s="296">
        <f>SUM('25'!$D$15:$G$15)</f>
        <v>0</v>
      </c>
      <c r="J256" s="296">
        <f>SUM('25'!$D$16:$G$16)</f>
        <v>0</v>
      </c>
      <c r="K256" s="297">
        <f>SUM('25'!$D$31:$G$31)</f>
        <v>0</v>
      </c>
      <c r="L256" s="297">
        <f>SUM('25'!$D$32:$G$32)</f>
        <v>0</v>
      </c>
      <c r="M256" s="297">
        <f>SUM('25'!$D$33:$G$33)</f>
        <v>0</v>
      </c>
      <c r="N256" s="297">
        <f>SUM('25'!$D$34:$G$34)</f>
        <v>0</v>
      </c>
      <c r="O256" s="297">
        <f>SUM('25'!$D$35:$G$35)</f>
        <v>0</v>
      </c>
      <c r="P256" s="297">
        <f>SUM('25'!$D$36:$G$36)</f>
        <v>0</v>
      </c>
      <c r="Q256" s="298">
        <f>SUM('25'!$D$38:$G$38)</f>
        <v>0</v>
      </c>
      <c r="R256" s="298">
        <f>SUM('25'!$D$39:$G$39)</f>
        <v>0</v>
      </c>
      <c r="S256" s="298">
        <f>SUM('25'!$D$40:$G$40)</f>
        <v>0</v>
      </c>
      <c r="T256" s="277"/>
      <c r="U256" s="289">
        <f t="shared" si="12"/>
        <v>0</v>
      </c>
      <c r="V256" s="299">
        <f t="shared" si="13"/>
        <v>0</v>
      </c>
      <c r="W256" s="299">
        <f t="shared" si="14"/>
        <v>1.9244202866287898</v>
      </c>
      <c r="X256" s="289">
        <f t="shared" si="15"/>
        <v>0</v>
      </c>
      <c r="Y256" s="299">
        <f t="shared" si="16"/>
        <v>1.9244202866287898</v>
      </c>
    </row>
    <row r="257" spans="1:25" x14ac:dyDescent="0.2">
      <c r="B257" s="294" t="s">
        <v>1</v>
      </c>
      <c r="C257" s="295">
        <f t="shared" si="17"/>
        <v>45580</v>
      </c>
      <c r="D257" s="296">
        <f>SUM('25'!$H$10:$K$10)</f>
        <v>0</v>
      </c>
      <c r="E257" s="296">
        <f>SUM('25'!$H$11:$K$11)</f>
        <v>0</v>
      </c>
      <c r="F257" s="296">
        <f>SUM('25'!$H$12:$K$12)</f>
        <v>0</v>
      </c>
      <c r="G257" s="296">
        <f>SUM('25'!$H$13:$K$13)</f>
        <v>0</v>
      </c>
      <c r="H257" s="296">
        <f>SUM('25'!$H$14:$K$14)</f>
        <v>0</v>
      </c>
      <c r="I257" s="296">
        <f>SUM('25'!$H$15:$K$15)</f>
        <v>0</v>
      </c>
      <c r="J257" s="296">
        <f>SUM('25'!$H$16:$K$16)</f>
        <v>0</v>
      </c>
      <c r="K257" s="297">
        <f>SUM('25'!$H$31:$K$31)</f>
        <v>0</v>
      </c>
      <c r="L257" s="297">
        <f>SUM('25'!$H$32:$K$32)</f>
        <v>0</v>
      </c>
      <c r="M257" s="297">
        <f>SUM('25'!$H$33:$K$33)</f>
        <v>0</v>
      </c>
      <c r="N257" s="297">
        <f>SUM('25'!$H$34:$K$34)</f>
        <v>0</v>
      </c>
      <c r="O257" s="297">
        <f>SUM('25'!$H$35:$K$35)</f>
        <v>0</v>
      </c>
      <c r="P257" s="297">
        <f>SUM('25'!$H$36:$K$36)</f>
        <v>0</v>
      </c>
      <c r="Q257" s="298">
        <f>SUM('25'!$H$38:$K$38)</f>
        <v>0</v>
      </c>
      <c r="R257" s="298">
        <f>SUM('25'!$H$39:$K$39)</f>
        <v>0</v>
      </c>
      <c r="S257" s="298">
        <f>SUM('25'!$H$40:$K$40)</f>
        <v>0</v>
      </c>
      <c r="T257" s="277"/>
      <c r="U257" s="289">
        <f t="shared" si="12"/>
        <v>0</v>
      </c>
      <c r="V257" s="299">
        <f t="shared" si="13"/>
        <v>0</v>
      </c>
      <c r="W257" s="299">
        <f t="shared" si="14"/>
        <v>1.8799567367658194</v>
      </c>
      <c r="X257" s="289">
        <f t="shared" si="15"/>
        <v>0</v>
      </c>
      <c r="Y257" s="299">
        <f t="shared" si="16"/>
        <v>1.8799567367658194</v>
      </c>
    </row>
    <row r="258" spans="1:25" x14ac:dyDescent="0.2">
      <c r="B258" s="294" t="s">
        <v>2</v>
      </c>
      <c r="C258" s="295">
        <f t="shared" si="17"/>
        <v>45581</v>
      </c>
      <c r="D258" s="296">
        <f>SUM('25'!$L$10:$O$10)</f>
        <v>0</v>
      </c>
      <c r="E258" s="296">
        <f>SUM('25'!$L$11:$O$11)</f>
        <v>0</v>
      </c>
      <c r="F258" s="296">
        <f>SUM('25'!$L$12:$O$12)</f>
        <v>0</v>
      </c>
      <c r="G258" s="296">
        <f>SUM('25'!$L$13:$O$13)</f>
        <v>0</v>
      </c>
      <c r="H258" s="296">
        <f>SUM('25'!$L$14:$O$14)</f>
        <v>0</v>
      </c>
      <c r="I258" s="296">
        <f>SUM('25'!$L$15:$O$15)</f>
        <v>0</v>
      </c>
      <c r="J258" s="296">
        <f>SUM('25'!$L$16:$O$16)</f>
        <v>0</v>
      </c>
      <c r="K258" s="297">
        <f>SUM('25'!$L$31:$O$31)</f>
        <v>0</v>
      </c>
      <c r="L258" s="297">
        <f>SUM('25'!$L$32:$O$32)</f>
        <v>0</v>
      </c>
      <c r="M258" s="297">
        <f>SUM('25'!$L$33:$O$33)</f>
        <v>0</v>
      </c>
      <c r="N258" s="297">
        <f>SUM('25'!$L$34:$O$34)</f>
        <v>0</v>
      </c>
      <c r="O258" s="297">
        <f>SUM('25'!$L$35:$O$35)</f>
        <v>0</v>
      </c>
      <c r="P258" s="297">
        <f>SUM('25'!$L$36:$O$36)</f>
        <v>0</v>
      </c>
      <c r="Q258" s="298">
        <f>SUM('25'!$L$38:$O$38)</f>
        <v>0</v>
      </c>
      <c r="R258" s="298">
        <f>SUM('25'!$L$39:$O$39)</f>
        <v>0</v>
      </c>
      <c r="S258" s="298">
        <f>SUM('25'!$L$40:$O$40)</f>
        <v>0</v>
      </c>
      <c r="T258" s="277"/>
      <c r="U258" s="289">
        <f t="shared" si="12"/>
        <v>0</v>
      </c>
      <c r="V258" s="299">
        <f t="shared" si="13"/>
        <v>0</v>
      </c>
      <c r="W258" s="299">
        <f t="shared" si="14"/>
        <v>1.8365205130436892</v>
      </c>
      <c r="X258" s="289">
        <f t="shared" si="15"/>
        <v>0</v>
      </c>
      <c r="Y258" s="299">
        <f t="shared" si="16"/>
        <v>1.8365205130436892</v>
      </c>
    </row>
    <row r="259" spans="1:25" x14ac:dyDescent="0.2">
      <c r="B259" s="294" t="s">
        <v>55</v>
      </c>
      <c r="C259" s="295">
        <f t="shared" si="17"/>
        <v>45582</v>
      </c>
      <c r="D259" s="296">
        <f>SUM('25'!$P$10:$S$10)</f>
        <v>0</v>
      </c>
      <c r="E259" s="296">
        <f>SUM('25'!$P$11:$S$11)</f>
        <v>0</v>
      </c>
      <c r="F259" s="296">
        <f>SUM('25'!$P$12:$S$12)</f>
        <v>0</v>
      </c>
      <c r="G259" s="296">
        <f>SUM('25'!$P$13:$S$13)</f>
        <v>0</v>
      </c>
      <c r="H259" s="296">
        <f>SUM('25'!$P$14:$S$14)</f>
        <v>0</v>
      </c>
      <c r="I259" s="296">
        <f>SUM('25'!$P$15:$S$15)</f>
        <v>0</v>
      </c>
      <c r="J259" s="296">
        <f>SUM('25'!$P$16:$S$16)</f>
        <v>0</v>
      </c>
      <c r="K259" s="297">
        <f>SUM('25'!$P$31:$S$31)</f>
        <v>0</v>
      </c>
      <c r="L259" s="297">
        <f>SUM('25'!$P$32:$S$32)</f>
        <v>0</v>
      </c>
      <c r="M259" s="297">
        <f>SUM('25'!$P$33:$S$33)</f>
        <v>0</v>
      </c>
      <c r="N259" s="297">
        <f>SUM('25'!$P$34:$S$34)</f>
        <v>0</v>
      </c>
      <c r="O259" s="297">
        <f>SUM('25'!$P$35:$S$35)</f>
        <v>0</v>
      </c>
      <c r="P259" s="297">
        <f>SUM('25'!$P$36:$S$36)</f>
        <v>0</v>
      </c>
      <c r="Q259" s="298">
        <f>SUM('25'!$P$38:$S$38)</f>
        <v>0</v>
      </c>
      <c r="R259" s="298">
        <f>SUM('25'!$P$39:$S$39)</f>
        <v>0</v>
      </c>
      <c r="S259" s="298">
        <f>SUM('25'!$P$40:$S$40)</f>
        <v>0</v>
      </c>
      <c r="T259" s="277"/>
      <c r="U259" s="289">
        <f t="shared" si="12"/>
        <v>0</v>
      </c>
      <c r="V259" s="299">
        <f t="shared" si="13"/>
        <v>0</v>
      </c>
      <c r="W259" s="299">
        <f t="shared" si="14"/>
        <v>1.7940878791884647</v>
      </c>
      <c r="X259" s="289">
        <f t="shared" si="15"/>
        <v>0</v>
      </c>
      <c r="Y259" s="299">
        <f t="shared" si="16"/>
        <v>1.7940878791884647</v>
      </c>
    </row>
    <row r="260" spans="1:25" x14ac:dyDescent="0.2">
      <c r="B260" s="294" t="s">
        <v>3</v>
      </c>
      <c r="C260" s="295">
        <f t="shared" si="17"/>
        <v>45583</v>
      </c>
      <c r="D260" s="296">
        <f>SUM('25'!$T$10:$W$10)</f>
        <v>0</v>
      </c>
      <c r="E260" s="296">
        <f>SUM('25'!$T$11:$W$11)</f>
        <v>0</v>
      </c>
      <c r="F260" s="296">
        <f>SUM('25'!$T$12:$W$12)</f>
        <v>0</v>
      </c>
      <c r="G260" s="296">
        <f>SUM('25'!$T$13:$W$13)</f>
        <v>0</v>
      </c>
      <c r="H260" s="296">
        <f>SUM('25'!$T$14:$W$14)</f>
        <v>0</v>
      </c>
      <c r="I260" s="296">
        <f>SUM('25'!$T$15:$W$15)</f>
        <v>0</v>
      </c>
      <c r="J260" s="296">
        <f>SUM('25'!$T$16:$W$16)</f>
        <v>0</v>
      </c>
      <c r="K260" s="297">
        <f>SUM('25'!$T$31:$W$31)</f>
        <v>0</v>
      </c>
      <c r="L260" s="297">
        <f>SUM('25'!$T$32:$W$32)</f>
        <v>0</v>
      </c>
      <c r="M260" s="297">
        <f>SUM('25'!$T$33:$W$33)</f>
        <v>0</v>
      </c>
      <c r="N260" s="297">
        <f>SUM('25'!$T$34:$W$34)</f>
        <v>0</v>
      </c>
      <c r="O260" s="297">
        <f>SUM('25'!$T$35:$W$35)</f>
        <v>0</v>
      </c>
      <c r="P260" s="297">
        <f>SUM('25'!$T$36:$W$36)</f>
        <v>0</v>
      </c>
      <c r="Q260" s="298">
        <f>SUM('25'!$T$38:$W$38)</f>
        <v>0</v>
      </c>
      <c r="R260" s="298">
        <f>SUM('25'!$T$39:$W$39)</f>
        <v>0</v>
      </c>
      <c r="S260" s="298">
        <f>SUM('25'!$T$40:$W$40)</f>
        <v>0</v>
      </c>
      <c r="T260" s="277"/>
      <c r="U260" s="289">
        <f t="shared" si="12"/>
        <v>0</v>
      </c>
      <c r="V260" s="299">
        <f t="shared" si="13"/>
        <v>0</v>
      </c>
      <c r="W260" s="299">
        <f t="shared" si="14"/>
        <v>1.7526356473505895</v>
      </c>
      <c r="X260" s="289">
        <f t="shared" si="15"/>
        <v>0</v>
      </c>
      <c r="Y260" s="299">
        <f t="shared" si="16"/>
        <v>1.7526356473505895</v>
      </c>
    </row>
    <row r="261" spans="1:25" x14ac:dyDescent="0.2">
      <c r="B261" s="294" t="s">
        <v>4</v>
      </c>
      <c r="C261" s="295">
        <f t="shared" si="17"/>
        <v>45584</v>
      </c>
      <c r="D261" s="296">
        <f>SUM('25'!$X$10:$AA$10)</f>
        <v>0</v>
      </c>
      <c r="E261" s="296">
        <f>SUM('25'!$X$11:$AA$11)</f>
        <v>0</v>
      </c>
      <c r="F261" s="296">
        <f>SUM('25'!$X$12:$AA$12)</f>
        <v>0</v>
      </c>
      <c r="G261" s="296">
        <f>SUM('25'!$X$13:$AA$13)</f>
        <v>0</v>
      </c>
      <c r="H261" s="296">
        <f>SUM('25'!$X$14:$AA$14)</f>
        <v>0</v>
      </c>
      <c r="I261" s="296">
        <f>SUM('25'!$X$15:$AA$15)</f>
        <v>0</v>
      </c>
      <c r="J261" s="296">
        <f>SUM('25'!$X$16:$AA$16)</f>
        <v>0</v>
      </c>
      <c r="K261" s="297">
        <f>SUM('25'!$X$31:$AA$31)</f>
        <v>0</v>
      </c>
      <c r="L261" s="297">
        <f>SUM('25'!$X$32:$AA$32)</f>
        <v>0</v>
      </c>
      <c r="M261" s="297">
        <f>SUM('25'!$X$33:$AA$33)</f>
        <v>0</v>
      </c>
      <c r="N261" s="297">
        <f>SUM('25'!$X$34:$AA$34)</f>
        <v>0</v>
      </c>
      <c r="O261" s="297">
        <f>SUM('25'!$X$35:$AA$35)</f>
        <v>0</v>
      </c>
      <c r="P261" s="297">
        <f>SUM('25'!$X$36:$AA$36)</f>
        <v>0</v>
      </c>
      <c r="Q261" s="298">
        <f>SUM('25'!$X$38:$AA$38)</f>
        <v>0</v>
      </c>
      <c r="R261" s="298">
        <f>SUM('25'!$X$39:$AA$39)</f>
        <v>0</v>
      </c>
      <c r="S261" s="298">
        <f>SUM('25'!$X$40:$AA$40)</f>
        <v>0</v>
      </c>
      <c r="T261" s="277"/>
      <c r="U261" s="289">
        <f t="shared" si="12"/>
        <v>0</v>
      </c>
      <c r="V261" s="299">
        <f t="shared" si="13"/>
        <v>0</v>
      </c>
      <c r="W261" s="299">
        <f t="shared" si="14"/>
        <v>1.7121411654335923</v>
      </c>
      <c r="X261" s="289">
        <f t="shared" si="15"/>
        <v>0</v>
      </c>
      <c r="Y261" s="299">
        <f t="shared" si="16"/>
        <v>1.7121411654335923</v>
      </c>
    </row>
    <row r="262" spans="1:25" x14ac:dyDescent="0.2">
      <c r="B262" s="294" t="s">
        <v>5</v>
      </c>
      <c r="C262" s="295">
        <f t="shared" si="17"/>
        <v>45585</v>
      </c>
      <c r="D262" s="296">
        <f>SUM('25'!$AB$10:$AE$10)</f>
        <v>0</v>
      </c>
      <c r="E262" s="296">
        <f>SUM('25'!$AB$11:$AE$11)</f>
        <v>0</v>
      </c>
      <c r="F262" s="296">
        <f>SUM('25'!$AB$12:$AE$12)</f>
        <v>0</v>
      </c>
      <c r="G262" s="296">
        <f>SUM('25'!$AB$13:$AE$13)</f>
        <v>0</v>
      </c>
      <c r="H262" s="296">
        <f>SUM('25'!$AB$14:$AE$14)</f>
        <v>0</v>
      </c>
      <c r="I262" s="296">
        <f>SUM('25'!$AB$15:$AE$15)</f>
        <v>0</v>
      </c>
      <c r="J262" s="296">
        <f>SUM('25'!$AB$16:$AE$16)</f>
        <v>0</v>
      </c>
      <c r="K262" s="297">
        <f>SUM('25'!$AB$31:$AE$31)</f>
        <v>0</v>
      </c>
      <c r="L262" s="297">
        <f>SUM('25'!$AB$32:$AE$32)</f>
        <v>0</v>
      </c>
      <c r="M262" s="297">
        <f>SUM('25'!$AB$33:$AE$33)</f>
        <v>0</v>
      </c>
      <c r="N262" s="297">
        <f>SUM('25'!$AB$34:$AE$34)</f>
        <v>0</v>
      </c>
      <c r="O262" s="297">
        <f>SUM('25'!$AB$35:$AE$35)</f>
        <v>0</v>
      </c>
      <c r="P262" s="297">
        <f>SUM('25'!$AB$36:$AE$36)</f>
        <v>0</v>
      </c>
      <c r="Q262" s="298">
        <f>SUM('25'!$AB$38:$AE$38)</f>
        <v>0</v>
      </c>
      <c r="R262" s="298">
        <f>SUM('25'!$AB$39:$AE$39)</f>
        <v>0</v>
      </c>
      <c r="S262" s="298">
        <f>SUM('25'!$AB$40:$AE$40)</f>
        <v>0</v>
      </c>
      <c r="T262" s="277"/>
      <c r="U262" s="289">
        <f t="shared" si="12"/>
        <v>0</v>
      </c>
      <c r="V262" s="299">
        <f t="shared" si="13"/>
        <v>0</v>
      </c>
      <c r="W262" s="299">
        <f t="shared" si="14"/>
        <v>1.6725823047155617</v>
      </c>
      <c r="X262" s="289">
        <f t="shared" si="15"/>
        <v>0</v>
      </c>
      <c r="Y262" s="299">
        <f t="shared" si="16"/>
        <v>1.6725823047155617</v>
      </c>
    </row>
    <row r="263" spans="1:25" x14ac:dyDescent="0.2">
      <c r="A263" s="272">
        <v>26</v>
      </c>
      <c r="B263" s="294" t="s">
        <v>0</v>
      </c>
      <c r="C263" s="295">
        <f t="shared" si="17"/>
        <v>45586</v>
      </c>
      <c r="D263" s="296">
        <f>SUM('26'!$D$10:$G$10)</f>
        <v>0</v>
      </c>
      <c r="E263" s="296">
        <f>SUM('26'!$D$11:$G$11)</f>
        <v>0</v>
      </c>
      <c r="F263" s="296">
        <f>SUM('26'!$D$12:$G$12)</f>
        <v>0</v>
      </c>
      <c r="G263" s="296">
        <f>SUM('26'!$D$13:$G$13)</f>
        <v>0</v>
      </c>
      <c r="H263" s="296">
        <f>SUM('26'!$D$14:$G$14)</f>
        <v>0</v>
      </c>
      <c r="I263" s="296">
        <f>SUM('26'!$D$15:$G$15)</f>
        <v>0</v>
      </c>
      <c r="J263" s="296">
        <f>SUM('26'!$D$16:$G$16)</f>
        <v>0</v>
      </c>
      <c r="K263" s="297">
        <f>SUM('26'!$D$31:$G$31)</f>
        <v>0</v>
      </c>
      <c r="L263" s="297">
        <f>SUM('26'!$D$32:$G$32)</f>
        <v>0</v>
      </c>
      <c r="M263" s="297">
        <f>SUM('26'!$D$33:$G$33)</f>
        <v>0</v>
      </c>
      <c r="N263" s="297">
        <f>SUM('26'!$D$34:$G$34)</f>
        <v>0</v>
      </c>
      <c r="O263" s="297">
        <f>SUM('26'!$D$35:$G$35)</f>
        <v>0</v>
      </c>
      <c r="P263" s="297">
        <f>SUM('26'!$D$36:$G$36)</f>
        <v>0</v>
      </c>
      <c r="Q263" s="298">
        <f>SUM('26'!$D$38:$G$38)</f>
        <v>0</v>
      </c>
      <c r="R263" s="298">
        <f>SUM('26'!$D$39:$G$39)</f>
        <v>0</v>
      </c>
      <c r="S263" s="298">
        <f>SUM('26'!$D$40:$G$40)</f>
        <v>0</v>
      </c>
      <c r="T263" s="277"/>
      <c r="U263" s="289">
        <f t="shared" si="12"/>
        <v>0</v>
      </c>
      <c r="V263" s="299">
        <f t="shared" si="13"/>
        <v>0</v>
      </c>
      <c r="W263" s="299">
        <f t="shared" si="14"/>
        <v>1.6339374477566266</v>
      </c>
      <c r="X263" s="289">
        <f t="shared" si="15"/>
        <v>0</v>
      </c>
      <c r="Y263" s="299">
        <f t="shared" si="16"/>
        <v>1.6339374477566266</v>
      </c>
    </row>
    <row r="264" spans="1:25" x14ac:dyDescent="0.2">
      <c r="B264" s="294" t="s">
        <v>1</v>
      </c>
      <c r="C264" s="295">
        <f t="shared" si="17"/>
        <v>45587</v>
      </c>
      <c r="D264" s="296">
        <f>SUM('26'!$H$10:$K$10)</f>
        <v>0</v>
      </c>
      <c r="E264" s="296">
        <f>SUM('26'!$H$11:$K$11)</f>
        <v>0</v>
      </c>
      <c r="F264" s="296">
        <f>SUM('26'!$H$12:$K$12)</f>
        <v>0</v>
      </c>
      <c r="G264" s="296">
        <f>SUM('26'!$H$13:$K$13)</f>
        <v>0</v>
      </c>
      <c r="H264" s="296">
        <f>SUM('26'!$H$14:$K$14)</f>
        <v>0</v>
      </c>
      <c r="I264" s="296">
        <f>SUM('26'!$H$15:$K$15)</f>
        <v>0</v>
      </c>
      <c r="J264" s="296">
        <f>SUM('26'!$H$16:$K$16)</f>
        <v>0</v>
      </c>
      <c r="K264" s="297">
        <f>SUM('26'!$H$31:$K$31)</f>
        <v>0</v>
      </c>
      <c r="L264" s="297">
        <f>SUM('26'!$H$32:$K$32)</f>
        <v>0</v>
      </c>
      <c r="M264" s="297">
        <f>SUM('26'!$H$33:$K$33)</f>
        <v>0</v>
      </c>
      <c r="N264" s="297">
        <f>SUM('26'!$H$34:$K$34)</f>
        <v>0</v>
      </c>
      <c r="O264" s="297">
        <f>SUM('26'!$H$35:$K$35)</f>
        <v>0</v>
      </c>
      <c r="P264" s="297">
        <f>SUM('26'!$H$36:$K$36)</f>
        <v>0</v>
      </c>
      <c r="Q264" s="298">
        <f>SUM('26'!$H$38:$K$38)</f>
        <v>0</v>
      </c>
      <c r="R264" s="298">
        <f>SUM('26'!$H$39:$K$39)</f>
        <v>0</v>
      </c>
      <c r="S264" s="298">
        <f>SUM('26'!$H$40:$K$40)</f>
        <v>0</v>
      </c>
      <c r="T264" s="277"/>
      <c r="U264" s="289">
        <f t="shared" si="12"/>
        <v>0</v>
      </c>
      <c r="V264" s="299">
        <f t="shared" si="13"/>
        <v>0</v>
      </c>
      <c r="W264" s="299">
        <f t="shared" si="14"/>
        <v>1.5961854765858325</v>
      </c>
      <c r="X264" s="289">
        <f t="shared" si="15"/>
        <v>0</v>
      </c>
      <c r="Y264" s="299">
        <f t="shared" si="16"/>
        <v>1.5961854765858325</v>
      </c>
    </row>
    <row r="265" spans="1:25" x14ac:dyDescent="0.2">
      <c r="B265" s="294" t="s">
        <v>2</v>
      </c>
      <c r="C265" s="295">
        <f t="shared" si="17"/>
        <v>45588</v>
      </c>
      <c r="D265" s="296">
        <f>SUM('26'!$L$10:$O$10)</f>
        <v>0</v>
      </c>
      <c r="E265" s="296">
        <f>SUM('26'!$L$11:$O$11)</f>
        <v>0</v>
      </c>
      <c r="F265" s="296">
        <f>SUM('26'!$L$12:$O$12)</f>
        <v>0</v>
      </c>
      <c r="G265" s="296">
        <f>SUM('26'!$L$13:$O$13)</f>
        <v>0</v>
      </c>
      <c r="H265" s="296">
        <f>SUM('26'!$L$14:$O$14)</f>
        <v>0</v>
      </c>
      <c r="I265" s="296">
        <f>SUM('26'!$L$15:$O$15)</f>
        <v>0</v>
      </c>
      <c r="J265" s="296">
        <f>SUM('26'!$L$16:$O$16)</f>
        <v>0</v>
      </c>
      <c r="K265" s="297">
        <f>SUM('26'!$L$31:$O$31)</f>
        <v>0</v>
      </c>
      <c r="L265" s="297">
        <f>SUM('26'!$L$32:$O$32)</f>
        <v>0</v>
      </c>
      <c r="M265" s="297">
        <f>SUM('26'!$L$33:$O$33)</f>
        <v>0</v>
      </c>
      <c r="N265" s="297">
        <f>SUM('26'!$L$34:$O$34)</f>
        <v>0</v>
      </c>
      <c r="O265" s="297">
        <f>SUM('26'!$L$35:$O$35)</f>
        <v>0</v>
      </c>
      <c r="P265" s="297">
        <f>SUM('26'!$L$36:$O$36)</f>
        <v>0</v>
      </c>
      <c r="Q265" s="298">
        <f>SUM('26'!$L$38:$O$38)</f>
        <v>0</v>
      </c>
      <c r="R265" s="298">
        <f>SUM('26'!$L$39:$O$39)</f>
        <v>0</v>
      </c>
      <c r="S265" s="298">
        <f>SUM('26'!$L$40:$O$40)</f>
        <v>0</v>
      </c>
      <c r="T265" s="277"/>
      <c r="U265" s="289">
        <f t="shared" si="12"/>
        <v>0</v>
      </c>
      <c r="V265" s="299">
        <f t="shared" si="13"/>
        <v>0</v>
      </c>
      <c r="W265" s="299">
        <f t="shared" si="14"/>
        <v>1.5593057611609591</v>
      </c>
      <c r="X265" s="289">
        <f t="shared" si="15"/>
        <v>0</v>
      </c>
      <c r="Y265" s="299">
        <f t="shared" si="16"/>
        <v>1.5593057611609591</v>
      </c>
    </row>
    <row r="266" spans="1:25" x14ac:dyDescent="0.2">
      <c r="B266" s="294" t="s">
        <v>55</v>
      </c>
      <c r="C266" s="295">
        <f t="shared" si="17"/>
        <v>45589</v>
      </c>
      <c r="D266" s="296">
        <f>SUM('26'!$P$10:$S$10)</f>
        <v>0</v>
      </c>
      <c r="E266" s="296">
        <f>SUM('26'!$P$11:$S$11)</f>
        <v>0</v>
      </c>
      <c r="F266" s="296">
        <f>SUM('26'!$P$12:$S$12)</f>
        <v>0</v>
      </c>
      <c r="G266" s="296">
        <f>SUM('26'!$P$13:$S$13)</f>
        <v>0</v>
      </c>
      <c r="H266" s="296">
        <f>SUM('26'!$P$14:$S$14)</f>
        <v>0</v>
      </c>
      <c r="I266" s="296">
        <f>SUM('26'!$P$15:$S$15)</f>
        <v>0</v>
      </c>
      <c r="J266" s="296">
        <f>SUM('26'!$P$16:$S$16)</f>
        <v>0</v>
      </c>
      <c r="K266" s="297">
        <f>SUM('26'!$P$31:$S$31)</f>
        <v>0</v>
      </c>
      <c r="L266" s="297">
        <f>SUM('26'!$P$32:$S$32)</f>
        <v>0</v>
      </c>
      <c r="M266" s="297">
        <f>SUM('26'!$P$33:$S$33)</f>
        <v>0</v>
      </c>
      <c r="N266" s="297">
        <f>SUM('26'!$P$34:$S$34)</f>
        <v>0</v>
      </c>
      <c r="O266" s="297">
        <f>SUM('26'!$P$35:$S$35)</f>
        <v>0</v>
      </c>
      <c r="P266" s="297">
        <f>SUM('26'!$P$36:$S$36)</f>
        <v>0</v>
      </c>
      <c r="Q266" s="298">
        <f>SUM('26'!$P$38:$S$38)</f>
        <v>0</v>
      </c>
      <c r="R266" s="298">
        <f>SUM('26'!$P$39:$S$39)</f>
        <v>0</v>
      </c>
      <c r="S266" s="298">
        <f>SUM('26'!$P$40:$S$40)</f>
        <v>0</v>
      </c>
      <c r="T266" s="277"/>
      <c r="U266" s="289">
        <f t="shared" si="12"/>
        <v>0</v>
      </c>
      <c r="V266" s="299">
        <f t="shared" si="13"/>
        <v>0</v>
      </c>
      <c r="W266" s="299">
        <f t="shared" si="14"/>
        <v>1.5232781480949724</v>
      </c>
      <c r="X266" s="289">
        <f t="shared" si="15"/>
        <v>0</v>
      </c>
      <c r="Y266" s="299">
        <f t="shared" si="16"/>
        <v>1.5232781480949724</v>
      </c>
    </row>
    <row r="267" spans="1:25" x14ac:dyDescent="0.2">
      <c r="B267" s="294" t="s">
        <v>3</v>
      </c>
      <c r="C267" s="295">
        <f t="shared" si="17"/>
        <v>45590</v>
      </c>
      <c r="D267" s="296">
        <f>SUM('26'!$T$10:$W$10)</f>
        <v>0</v>
      </c>
      <c r="E267" s="296">
        <f>SUM('26'!$T$11:$W$11)</f>
        <v>0</v>
      </c>
      <c r="F267" s="296">
        <f>SUM('26'!$T$12:$W$12)</f>
        <v>0</v>
      </c>
      <c r="G267" s="296">
        <f>SUM('26'!$T$13:$W$13)</f>
        <v>0</v>
      </c>
      <c r="H267" s="296">
        <f>SUM('26'!$T$14:$W$14)</f>
        <v>0</v>
      </c>
      <c r="I267" s="296">
        <f>SUM('26'!$T$15:$W$15)</f>
        <v>0</v>
      </c>
      <c r="J267" s="296">
        <f>SUM('26'!$T$16:$W$16)</f>
        <v>0</v>
      </c>
      <c r="K267" s="297">
        <f>SUM('26'!$T$31:$W$31)</f>
        <v>0</v>
      </c>
      <c r="L267" s="297">
        <f>SUM('26'!$T$32:$W$32)</f>
        <v>0</v>
      </c>
      <c r="M267" s="297">
        <f>SUM('26'!$T$33:$W$33)</f>
        <v>0</v>
      </c>
      <c r="N267" s="297">
        <f>SUM('26'!$T$34:$W$34)</f>
        <v>0</v>
      </c>
      <c r="O267" s="297">
        <f>SUM('26'!$T$35:$W$35)</f>
        <v>0</v>
      </c>
      <c r="P267" s="297">
        <f>SUM('26'!$T$36:$W$36)</f>
        <v>0</v>
      </c>
      <c r="Q267" s="298">
        <f>SUM('26'!$T$38:$W$38)</f>
        <v>0</v>
      </c>
      <c r="R267" s="298">
        <f>SUM('26'!$T$39:$W$39)</f>
        <v>0</v>
      </c>
      <c r="S267" s="298">
        <f>SUM('26'!$T$40:$W$40)</f>
        <v>0</v>
      </c>
      <c r="T267" s="277"/>
      <c r="U267" s="289">
        <f t="shared" si="12"/>
        <v>0</v>
      </c>
      <c r="V267" s="299">
        <f t="shared" si="13"/>
        <v>0</v>
      </c>
      <c r="W267" s="299">
        <f t="shared" si="14"/>
        <v>1.4880829496429522</v>
      </c>
      <c r="X267" s="289">
        <f t="shared" si="15"/>
        <v>0</v>
      </c>
      <c r="Y267" s="299">
        <f t="shared" si="16"/>
        <v>1.4880829496429522</v>
      </c>
    </row>
    <row r="268" spans="1:25" x14ac:dyDescent="0.2">
      <c r="B268" s="294" t="s">
        <v>4</v>
      </c>
      <c r="C268" s="295">
        <f t="shared" si="17"/>
        <v>45591</v>
      </c>
      <c r="D268" s="296">
        <f>SUM('26'!$X$10:$AA$10)</f>
        <v>0</v>
      </c>
      <c r="E268" s="296">
        <f>SUM('26'!$X$11:$AA$11)</f>
        <v>0</v>
      </c>
      <c r="F268" s="296">
        <f>SUM('26'!$X$12:$AA$12)</f>
        <v>0</v>
      </c>
      <c r="G268" s="296">
        <f>SUM('26'!$X$13:$AA$13)</f>
        <v>0</v>
      </c>
      <c r="H268" s="296">
        <f>SUM('26'!$X$14:$AA$14)</f>
        <v>0</v>
      </c>
      <c r="I268" s="296">
        <f>SUM('26'!$X$15:$AA$15)</f>
        <v>0</v>
      </c>
      <c r="J268" s="296">
        <f>SUM('26'!$X$16:$AA$16)</f>
        <v>0</v>
      </c>
      <c r="K268" s="297">
        <f>SUM('26'!$X$31:$AA$31)</f>
        <v>0</v>
      </c>
      <c r="L268" s="297">
        <f>SUM('26'!$X$32:$AA$32)</f>
        <v>0</v>
      </c>
      <c r="M268" s="297">
        <f>SUM('26'!$X$33:$AA$33)</f>
        <v>0</v>
      </c>
      <c r="N268" s="297">
        <f>SUM('26'!$X$34:$AA$34)</f>
        <v>0</v>
      </c>
      <c r="O268" s="297">
        <f>SUM('26'!$X$35:$AA$35)</f>
        <v>0</v>
      </c>
      <c r="P268" s="297">
        <f>SUM('26'!$X$36:$AA$36)</f>
        <v>0</v>
      </c>
      <c r="Q268" s="298">
        <f>SUM('26'!$X$38:$AA$38)</f>
        <v>0</v>
      </c>
      <c r="R268" s="298">
        <f>SUM('26'!$X$39:$AA$39)</f>
        <v>0</v>
      </c>
      <c r="S268" s="298">
        <f>SUM('26'!$X$40:$AA$40)</f>
        <v>0</v>
      </c>
      <c r="T268" s="277"/>
      <c r="U268" s="289">
        <f t="shared" si="12"/>
        <v>0</v>
      </c>
      <c r="V268" s="299">
        <f t="shared" si="13"/>
        <v>0</v>
      </c>
      <c r="W268" s="299">
        <f t="shared" si="14"/>
        <v>1.4537009329434742</v>
      </c>
      <c r="X268" s="289">
        <f t="shared" si="15"/>
        <v>0</v>
      </c>
      <c r="Y268" s="299">
        <f t="shared" si="16"/>
        <v>1.4537009329434742</v>
      </c>
    </row>
    <row r="269" spans="1:25" x14ac:dyDescent="0.2">
      <c r="B269" s="294" t="s">
        <v>5</v>
      </c>
      <c r="C269" s="295">
        <f t="shared" si="17"/>
        <v>45592</v>
      </c>
      <c r="D269" s="296">
        <f>SUM('26'!$AB$10:$AE$10)</f>
        <v>0</v>
      </c>
      <c r="E269" s="296">
        <f>SUM('26'!$AB$11:$AE$11)</f>
        <v>0</v>
      </c>
      <c r="F269" s="296">
        <f>SUM('26'!$AB$12:$AE$12)</f>
        <v>0</v>
      </c>
      <c r="G269" s="296">
        <f>SUM('26'!$AB$13:$AE$13)</f>
        <v>0</v>
      </c>
      <c r="H269" s="296">
        <f>SUM('26'!$AB$14:$AE$14)</f>
        <v>0</v>
      </c>
      <c r="I269" s="296">
        <f>SUM('26'!$AB$15:$AE$15)</f>
        <v>0</v>
      </c>
      <c r="J269" s="296">
        <f>SUM('26'!$AB$16:$AE$16)</f>
        <v>0</v>
      </c>
      <c r="K269" s="297">
        <f>SUM('26'!$AB$31:$AE$31)</f>
        <v>0</v>
      </c>
      <c r="L269" s="297">
        <f>SUM('26'!$AB$32:$AE$32)</f>
        <v>0</v>
      </c>
      <c r="M269" s="297">
        <f>SUM('26'!$AB$33:$AE$33)</f>
        <v>0</v>
      </c>
      <c r="N269" s="297">
        <f>SUM('26'!$AB$34:$AE$34)</f>
        <v>0</v>
      </c>
      <c r="O269" s="297">
        <f>SUM('26'!$AB$35:$AE$35)</f>
        <v>0</v>
      </c>
      <c r="P269" s="297">
        <f>SUM('26'!$AB$36:$AE$36)</f>
        <v>0</v>
      </c>
      <c r="Q269" s="298">
        <f>SUM('26'!$AB$38:$AE$38)</f>
        <v>0</v>
      </c>
      <c r="R269" s="298">
        <f>SUM('26'!$AB$39:$AE$39)</f>
        <v>0</v>
      </c>
      <c r="S269" s="298">
        <f>SUM('26'!$AB$40:$AE$40)</f>
        <v>0</v>
      </c>
      <c r="T269" s="277"/>
      <c r="U269" s="289">
        <f t="shared" si="12"/>
        <v>0</v>
      </c>
      <c r="V269" s="299">
        <f t="shared" si="13"/>
        <v>0</v>
      </c>
      <c r="W269" s="299">
        <f t="shared" si="14"/>
        <v>1.4201133095085698</v>
      </c>
      <c r="X269" s="289">
        <f t="shared" si="15"/>
        <v>0</v>
      </c>
      <c r="Y269" s="299">
        <f t="shared" si="16"/>
        <v>1.4201133095085698</v>
      </c>
    </row>
    <row r="270" spans="1:25" x14ac:dyDescent="0.2">
      <c r="A270" s="272">
        <v>27</v>
      </c>
      <c r="B270" s="294" t="s">
        <v>0</v>
      </c>
      <c r="C270" s="295">
        <f t="shared" si="17"/>
        <v>45593</v>
      </c>
      <c r="D270" s="296">
        <f>SUM('27'!$D$10:$G$10)</f>
        <v>0</v>
      </c>
      <c r="E270" s="296">
        <f>SUM('27'!$D$11:$G$11)</f>
        <v>0</v>
      </c>
      <c r="F270" s="296">
        <f>SUM('27'!$D$12:$G$12)</f>
        <v>0</v>
      </c>
      <c r="G270" s="296">
        <f>SUM('27'!$D$13:$G$13)</f>
        <v>0</v>
      </c>
      <c r="H270" s="296">
        <f>SUM('27'!$D$14:$G$14)</f>
        <v>0</v>
      </c>
      <c r="I270" s="296">
        <f>SUM('27'!$D$15:$G$15)</f>
        <v>0</v>
      </c>
      <c r="J270" s="296">
        <f>SUM('27'!$D$16:$G$16)</f>
        <v>0</v>
      </c>
      <c r="K270" s="297">
        <f>SUM('27'!$D$31:$G$31)</f>
        <v>0</v>
      </c>
      <c r="L270" s="297">
        <f>SUM('27'!$D$32:$G$32)</f>
        <v>0</v>
      </c>
      <c r="M270" s="297">
        <f>SUM('27'!$D$33:$G$33)</f>
        <v>0</v>
      </c>
      <c r="N270" s="297">
        <f>SUM('27'!$D$34:$G$34)</f>
        <v>0</v>
      </c>
      <c r="O270" s="297">
        <f>SUM('27'!$D$35:$G$35)</f>
        <v>0</v>
      </c>
      <c r="P270" s="297">
        <f>SUM('27'!$D$36:$G$36)</f>
        <v>0</v>
      </c>
      <c r="Q270" s="298">
        <f>SUM('27'!$D$38:$G$38)</f>
        <v>0</v>
      </c>
      <c r="R270" s="298">
        <f>SUM('27'!$D$39:$G$39)</f>
        <v>0</v>
      </c>
      <c r="S270" s="298">
        <f>SUM('27'!$D$40:$G$40)</f>
        <v>0</v>
      </c>
      <c r="T270" s="277"/>
      <c r="U270" s="289">
        <f t="shared" si="12"/>
        <v>0</v>
      </c>
      <c r="V270" s="299">
        <f t="shared" si="13"/>
        <v>0</v>
      </c>
      <c r="W270" s="299">
        <f t="shared" si="14"/>
        <v>1.3873017249565192</v>
      </c>
      <c r="X270" s="289">
        <f t="shared" si="15"/>
        <v>0</v>
      </c>
      <c r="Y270" s="299">
        <f t="shared" si="16"/>
        <v>1.3873017249565192</v>
      </c>
    </row>
    <row r="271" spans="1:25" x14ac:dyDescent="0.2">
      <c r="B271" s="294" t="s">
        <v>1</v>
      </c>
      <c r="C271" s="295">
        <f t="shared" si="17"/>
        <v>45594</v>
      </c>
      <c r="D271" s="296">
        <f>SUM('27'!$H$10:$K$10)</f>
        <v>0</v>
      </c>
      <c r="E271" s="296">
        <f>SUM('27'!$H$11:$K$11)</f>
        <v>0</v>
      </c>
      <c r="F271" s="296">
        <f>SUM('27'!$H$12:$K$12)</f>
        <v>0</v>
      </c>
      <c r="G271" s="296">
        <f>SUM('27'!$H$13:$K$13)</f>
        <v>0</v>
      </c>
      <c r="H271" s="296">
        <f>SUM('27'!$H$14:$K$14)</f>
        <v>0</v>
      </c>
      <c r="I271" s="296">
        <f>SUM('27'!$H$15:$K$15)</f>
        <v>0</v>
      </c>
      <c r="J271" s="296">
        <f>SUM('27'!$H$16:$K$16)</f>
        <v>0</v>
      </c>
      <c r="K271" s="297">
        <f>SUM('27'!$H$31:$K$31)</f>
        <v>0</v>
      </c>
      <c r="L271" s="297">
        <f>SUM('27'!$H$32:$K$32)</f>
        <v>0</v>
      </c>
      <c r="M271" s="297">
        <f>SUM('27'!$H$33:$K$33)</f>
        <v>0</v>
      </c>
      <c r="N271" s="297">
        <f>SUM('27'!$H$34:$K$34)</f>
        <v>0</v>
      </c>
      <c r="O271" s="297">
        <f>SUM('27'!$H$35:$K$35)</f>
        <v>0</v>
      </c>
      <c r="P271" s="297">
        <f>SUM('27'!$H$36:$K$36)</f>
        <v>0</v>
      </c>
      <c r="Q271" s="298">
        <f>SUM('27'!$H$38:$K$38)</f>
        <v>0</v>
      </c>
      <c r="R271" s="298">
        <f>SUM('27'!$H$39:$K$39)</f>
        <v>0</v>
      </c>
      <c r="S271" s="298">
        <f>SUM('27'!$H$40:$K$40)</f>
        <v>0</v>
      </c>
      <c r="T271" s="277"/>
      <c r="U271" s="289">
        <f t="shared" si="12"/>
        <v>0</v>
      </c>
      <c r="V271" s="299">
        <f t="shared" si="13"/>
        <v>0</v>
      </c>
      <c r="W271" s="299">
        <f t="shared" si="14"/>
        <v>1.3552482489818671</v>
      </c>
      <c r="X271" s="289">
        <f t="shared" si="15"/>
        <v>0</v>
      </c>
      <c r="Y271" s="299">
        <f t="shared" si="16"/>
        <v>1.3552482489818671</v>
      </c>
    </row>
    <row r="272" spans="1:25" x14ac:dyDescent="0.2">
      <c r="B272" s="294" t="s">
        <v>2</v>
      </c>
      <c r="C272" s="295">
        <f t="shared" si="17"/>
        <v>45595</v>
      </c>
      <c r="D272" s="296">
        <f>SUM('27'!$L$10:$O$10)</f>
        <v>0</v>
      </c>
      <c r="E272" s="296">
        <f>SUM('27'!$L$11:$O$11)</f>
        <v>0</v>
      </c>
      <c r="F272" s="296">
        <f>SUM('27'!$L$12:$O$12)</f>
        <v>0</v>
      </c>
      <c r="G272" s="296">
        <f>SUM('27'!$L$13:$O$13)</f>
        <v>0</v>
      </c>
      <c r="H272" s="296">
        <f>SUM('27'!$L$14:$O$14)</f>
        <v>0</v>
      </c>
      <c r="I272" s="296">
        <f>SUM('27'!$L$15:$O$15)</f>
        <v>0</v>
      </c>
      <c r="J272" s="296">
        <f>SUM('27'!$L$16:$O$16)</f>
        <v>0</v>
      </c>
      <c r="K272" s="297">
        <f>SUM('27'!$L$31:$O$31)</f>
        <v>0</v>
      </c>
      <c r="L272" s="297">
        <f>SUM('27'!$L$32:$O$32)</f>
        <v>0</v>
      </c>
      <c r="M272" s="297">
        <f>SUM('27'!$L$33:$O$33)</f>
        <v>0</v>
      </c>
      <c r="N272" s="297">
        <f>SUM('27'!$L$34:$O$34)</f>
        <v>0</v>
      </c>
      <c r="O272" s="297">
        <f>SUM('27'!$L$35:$O$35)</f>
        <v>0</v>
      </c>
      <c r="P272" s="297">
        <f>SUM('27'!$L$36:$O$36)</f>
        <v>0</v>
      </c>
      <c r="Q272" s="298">
        <f>SUM('27'!$L$38:$O$38)</f>
        <v>0</v>
      </c>
      <c r="R272" s="298">
        <f>SUM('27'!$L$39:$O$39)</f>
        <v>0</v>
      </c>
      <c r="S272" s="298">
        <f>SUM('27'!$L$40:$O$40)</f>
        <v>0</v>
      </c>
      <c r="T272" s="277"/>
      <c r="U272" s="289">
        <f t="shared" si="12"/>
        <v>0</v>
      </c>
      <c r="V272" s="299">
        <f t="shared" si="13"/>
        <v>0</v>
      </c>
      <c r="W272" s="299">
        <f t="shared" si="14"/>
        <v>1.3239353655571811</v>
      </c>
      <c r="X272" s="289">
        <f t="shared" si="15"/>
        <v>0</v>
      </c>
      <c r="Y272" s="299">
        <f t="shared" si="16"/>
        <v>1.3239353655571811</v>
      </c>
    </row>
    <row r="273" spans="1:25" x14ac:dyDescent="0.2">
      <c r="B273" s="294" t="s">
        <v>55</v>
      </c>
      <c r="C273" s="295">
        <f t="shared" si="17"/>
        <v>45596</v>
      </c>
      <c r="D273" s="296">
        <f>SUM('27'!$P$10:$S$10)</f>
        <v>0</v>
      </c>
      <c r="E273" s="296">
        <f>SUM('27'!$P$11:$S$11)</f>
        <v>0</v>
      </c>
      <c r="F273" s="296">
        <f>SUM('27'!$P$12:$S$12)</f>
        <v>0</v>
      </c>
      <c r="G273" s="296">
        <f>SUM('27'!$P$13:$S$13)</f>
        <v>0</v>
      </c>
      <c r="H273" s="296">
        <f>SUM('27'!$P$14:$S$14)</f>
        <v>0</v>
      </c>
      <c r="I273" s="296">
        <f>SUM('27'!$P$15:$S$15)</f>
        <v>0</v>
      </c>
      <c r="J273" s="296">
        <f>SUM('27'!$P$16:$S$16)</f>
        <v>0</v>
      </c>
      <c r="K273" s="297">
        <f>SUM('27'!$P$31:$S$31)</f>
        <v>0</v>
      </c>
      <c r="L273" s="297">
        <f>SUM('27'!$P$32:$S$32)</f>
        <v>0</v>
      </c>
      <c r="M273" s="297">
        <f>SUM('27'!$P$33:$S$33)</f>
        <v>0</v>
      </c>
      <c r="N273" s="297">
        <f>SUM('27'!$P$34:$S$34)</f>
        <v>0</v>
      </c>
      <c r="O273" s="297">
        <f>SUM('27'!$P$35:$S$35)</f>
        <v>0</v>
      </c>
      <c r="P273" s="297">
        <f>SUM('27'!$P$36:$S$36)</f>
        <v>0</v>
      </c>
      <c r="Q273" s="298">
        <f>SUM('27'!$P$38:$S$38)</f>
        <v>0</v>
      </c>
      <c r="R273" s="298">
        <f>SUM('27'!$P$39:$S$39)</f>
        <v>0</v>
      </c>
      <c r="S273" s="298">
        <f>SUM('27'!$P$40:$S$40)</f>
        <v>0</v>
      </c>
      <c r="T273" s="277"/>
      <c r="U273" s="289">
        <f t="shared" si="12"/>
        <v>0</v>
      </c>
      <c r="V273" s="299">
        <f t="shared" si="13"/>
        <v>0</v>
      </c>
      <c r="W273" s="299">
        <f t="shared" si="14"/>
        <v>1.2933459633611957</v>
      </c>
      <c r="X273" s="289">
        <f t="shared" si="15"/>
        <v>0</v>
      </c>
      <c r="Y273" s="299">
        <f t="shared" si="16"/>
        <v>1.2933459633611957</v>
      </c>
    </row>
    <row r="274" spans="1:25" x14ac:dyDescent="0.2">
      <c r="B274" s="294" t="s">
        <v>3</v>
      </c>
      <c r="C274" s="295">
        <f t="shared" si="17"/>
        <v>45597</v>
      </c>
      <c r="D274" s="296">
        <f>SUM('27'!$T$10:$W$10)</f>
        <v>0</v>
      </c>
      <c r="E274" s="296">
        <f>SUM('27'!$T$11:$W$11)</f>
        <v>0</v>
      </c>
      <c r="F274" s="296">
        <f>SUM('27'!$T$12:$W$12)</f>
        <v>0</v>
      </c>
      <c r="G274" s="296">
        <f>SUM('27'!$T$13:$W$13)</f>
        <v>0</v>
      </c>
      <c r="H274" s="296">
        <f>SUM('27'!$T$14:$W$14)</f>
        <v>0</v>
      </c>
      <c r="I274" s="296">
        <f>SUM('27'!$T$15:$W$15)</f>
        <v>0</v>
      </c>
      <c r="J274" s="296">
        <f>SUM('27'!$T$16:$W$16)</f>
        <v>0</v>
      </c>
      <c r="K274" s="297">
        <f>SUM('27'!$T$31:$W$31)</f>
        <v>0</v>
      </c>
      <c r="L274" s="297">
        <f>SUM('27'!$T$32:$W$32)</f>
        <v>0</v>
      </c>
      <c r="M274" s="297">
        <f>SUM('27'!$T$33:$W$33)</f>
        <v>0</v>
      </c>
      <c r="N274" s="297">
        <f>SUM('27'!$T$34:$W$34)</f>
        <v>0</v>
      </c>
      <c r="O274" s="297">
        <f>SUM('27'!$T$35:$W$35)</f>
        <v>0</v>
      </c>
      <c r="P274" s="297">
        <f>SUM('27'!$T$36:$W$36)</f>
        <v>0</v>
      </c>
      <c r="Q274" s="298">
        <f>SUM('27'!$T$38:$W$38)</f>
        <v>0</v>
      </c>
      <c r="R274" s="298">
        <f>SUM('27'!$T$39:$W$39)</f>
        <v>0</v>
      </c>
      <c r="S274" s="298">
        <f>SUM('27'!$T$40:$W$40)</f>
        <v>0</v>
      </c>
      <c r="T274" s="277"/>
      <c r="U274" s="289">
        <f t="shared" si="12"/>
        <v>0</v>
      </c>
      <c r="V274" s="299">
        <f t="shared" si="13"/>
        <v>0</v>
      </c>
      <c r="W274" s="299">
        <f t="shared" si="14"/>
        <v>1.2634633264281157</v>
      </c>
      <c r="X274" s="289">
        <f t="shared" si="15"/>
        <v>0</v>
      </c>
      <c r="Y274" s="299">
        <f t="shared" si="16"/>
        <v>1.2634633264281157</v>
      </c>
    </row>
    <row r="275" spans="1:25" x14ac:dyDescent="0.2">
      <c r="B275" s="294" t="s">
        <v>4</v>
      </c>
      <c r="C275" s="295">
        <f t="shared" si="17"/>
        <v>45598</v>
      </c>
      <c r="D275" s="296">
        <f>SUM('27'!$X$10:$AA$10)</f>
        <v>0</v>
      </c>
      <c r="E275" s="296">
        <f>SUM('27'!$X$11:$AA$11)</f>
        <v>0</v>
      </c>
      <c r="F275" s="296">
        <f>SUM('27'!$X$12:$AA$12)</f>
        <v>0</v>
      </c>
      <c r="G275" s="296">
        <f>SUM('27'!$X$13:$AA$13)</f>
        <v>0</v>
      </c>
      <c r="H275" s="296">
        <f>SUM('27'!$X$14:$AA$14)</f>
        <v>0</v>
      </c>
      <c r="I275" s="296">
        <f>SUM('27'!$X$15:$AA$15)</f>
        <v>0</v>
      </c>
      <c r="J275" s="296">
        <f>SUM('27'!$X$16:$AA$16)</f>
        <v>0</v>
      </c>
      <c r="K275" s="297">
        <f>SUM('27'!$X$31:$AA$31)</f>
        <v>0</v>
      </c>
      <c r="L275" s="297">
        <f>SUM('27'!$X$32:$AA$32)</f>
        <v>0</v>
      </c>
      <c r="M275" s="297">
        <f>SUM('27'!$X$33:$AA$33)</f>
        <v>0</v>
      </c>
      <c r="N275" s="297">
        <f>SUM('27'!$X$34:$AA$34)</f>
        <v>0</v>
      </c>
      <c r="O275" s="297">
        <f>SUM('27'!$X$35:$AA$35)</f>
        <v>0</v>
      </c>
      <c r="P275" s="297">
        <f>SUM('27'!$X$36:$AA$36)</f>
        <v>0</v>
      </c>
      <c r="Q275" s="298">
        <f>SUM('27'!$X$38:$AA$38)</f>
        <v>0</v>
      </c>
      <c r="R275" s="298">
        <f>SUM('27'!$X$39:$AA$39)</f>
        <v>0</v>
      </c>
      <c r="S275" s="298">
        <f>SUM('27'!$X$40:$AA$40)</f>
        <v>0</v>
      </c>
      <c r="T275" s="277"/>
      <c r="U275" s="289">
        <f t="shared" si="12"/>
        <v>0</v>
      </c>
      <c r="V275" s="299">
        <f t="shared" si="13"/>
        <v>0</v>
      </c>
      <c r="W275" s="299">
        <f t="shared" si="14"/>
        <v>1.2342711250129643</v>
      </c>
      <c r="X275" s="289">
        <f t="shared" si="15"/>
        <v>0</v>
      </c>
      <c r="Y275" s="299">
        <f t="shared" si="16"/>
        <v>1.2342711250129643</v>
      </c>
    </row>
    <row r="276" spans="1:25" x14ac:dyDescent="0.2">
      <c r="B276" s="294" t="s">
        <v>5</v>
      </c>
      <c r="C276" s="295">
        <f t="shared" si="17"/>
        <v>45599</v>
      </c>
      <c r="D276" s="296">
        <f>SUM('27'!$AB$10:$AE$10)</f>
        <v>0</v>
      </c>
      <c r="E276" s="296">
        <f>SUM('27'!$AB$11:$AE$11)</f>
        <v>0</v>
      </c>
      <c r="F276" s="296">
        <f>SUM('27'!$AB$12:$AE$12)</f>
        <v>0</v>
      </c>
      <c r="G276" s="296">
        <f>SUM('27'!$AB$13:$AE$13)</f>
        <v>0</v>
      </c>
      <c r="H276" s="296">
        <f>SUM('27'!$AB$14:$AE$14)</f>
        <v>0</v>
      </c>
      <c r="I276" s="296">
        <f>SUM('27'!$AB$15:$AE$15)</f>
        <v>0</v>
      </c>
      <c r="J276" s="296">
        <f>SUM('27'!$AB$16:$AE$16)</f>
        <v>0</v>
      </c>
      <c r="K276" s="297">
        <f>SUM('27'!$AB$31:$AE$31)</f>
        <v>0</v>
      </c>
      <c r="L276" s="297">
        <f>SUM('27'!$AB$32:$AE$32)</f>
        <v>0</v>
      </c>
      <c r="M276" s="297">
        <f>SUM('27'!$AB$33:$AE$33)</f>
        <v>0</v>
      </c>
      <c r="N276" s="297">
        <f>SUM('27'!$AB$34:$AE$34)</f>
        <v>0</v>
      </c>
      <c r="O276" s="297">
        <f>SUM('27'!$AB$35:$AE$35)</f>
        <v>0</v>
      </c>
      <c r="P276" s="297">
        <f>SUM('27'!$AB$36:$AE$36)</f>
        <v>0</v>
      </c>
      <c r="Q276" s="298">
        <f>SUM('27'!$AB$38:$AE$38)</f>
        <v>0</v>
      </c>
      <c r="R276" s="298">
        <f>SUM('27'!$AB$39:$AE$39)</f>
        <v>0</v>
      </c>
      <c r="S276" s="298">
        <f>SUM('27'!$AB$40:$AE$40)</f>
        <v>0</v>
      </c>
      <c r="T276" s="277"/>
      <c r="U276" s="289">
        <f t="shared" si="12"/>
        <v>0</v>
      </c>
      <c r="V276" s="299">
        <f t="shared" si="13"/>
        <v>0</v>
      </c>
      <c r="W276" s="299">
        <f t="shared" si="14"/>
        <v>1.205753406667988</v>
      </c>
      <c r="X276" s="289">
        <f t="shared" si="15"/>
        <v>0</v>
      </c>
      <c r="Y276" s="299">
        <f t="shared" si="16"/>
        <v>1.205753406667988</v>
      </c>
    </row>
    <row r="277" spans="1:25" x14ac:dyDescent="0.2">
      <c r="A277" s="272">
        <v>28</v>
      </c>
      <c r="B277" s="294" t="s">
        <v>0</v>
      </c>
      <c r="C277" s="295">
        <f t="shared" si="17"/>
        <v>45600</v>
      </c>
      <c r="D277" s="296">
        <f>SUM('28'!$D$10:$G$10)</f>
        <v>0</v>
      </c>
      <c r="E277" s="296">
        <f>SUM('28'!$D$11:$G$11)</f>
        <v>0</v>
      </c>
      <c r="F277" s="296">
        <f>SUM('28'!$D$12:$G$12)</f>
        <v>0</v>
      </c>
      <c r="G277" s="296">
        <f>SUM('28'!$D$13:$G$13)</f>
        <v>0</v>
      </c>
      <c r="H277" s="296">
        <f>SUM('28'!$D$14:$G$14)</f>
        <v>0</v>
      </c>
      <c r="I277" s="296">
        <f>SUM('28'!$D$15:$G$15)</f>
        <v>0</v>
      </c>
      <c r="J277" s="296">
        <f>SUM('28'!$D$16:$G$16)</f>
        <v>0</v>
      </c>
      <c r="K277" s="297">
        <f>SUM('28'!$D$31:$G$31)</f>
        <v>0</v>
      </c>
      <c r="L277" s="297">
        <f>SUM('28'!$D$32:$G$32)</f>
        <v>0</v>
      </c>
      <c r="M277" s="297">
        <f>SUM('28'!$D$33:$G$33)</f>
        <v>0</v>
      </c>
      <c r="N277" s="297">
        <f>SUM('28'!$D$34:$G$34)</f>
        <v>0</v>
      </c>
      <c r="O277" s="297">
        <f>SUM('28'!$D$35:$G$35)</f>
        <v>0</v>
      </c>
      <c r="P277" s="297">
        <f>SUM('28'!$D$36:$G$36)</f>
        <v>0</v>
      </c>
      <c r="Q277" s="298">
        <f>SUM('28'!$D$38:$G$38)</f>
        <v>0</v>
      </c>
      <c r="R277" s="298">
        <f>SUM('28'!$D$39:$G$39)</f>
        <v>0</v>
      </c>
      <c r="S277" s="298">
        <f>SUM('28'!$D$40:$G$40)</f>
        <v>0</v>
      </c>
      <c r="T277" s="277"/>
      <c r="U277" s="289">
        <f t="shared" si="12"/>
        <v>0</v>
      </c>
      <c r="V277" s="299">
        <f t="shared" si="13"/>
        <v>0</v>
      </c>
      <c r="W277" s="299">
        <f t="shared" si="14"/>
        <v>1.1778945875252391</v>
      </c>
      <c r="X277" s="289">
        <f t="shared" si="15"/>
        <v>0</v>
      </c>
      <c r="Y277" s="299">
        <f t="shared" si="16"/>
        <v>1.1778945875252391</v>
      </c>
    </row>
    <row r="278" spans="1:25" x14ac:dyDescent="0.2">
      <c r="B278" s="294" t="s">
        <v>1</v>
      </c>
      <c r="C278" s="295">
        <f t="shared" si="17"/>
        <v>45601</v>
      </c>
      <c r="D278" s="296">
        <f>SUM('28'!$H$10:$K$10)</f>
        <v>0</v>
      </c>
      <c r="E278" s="296">
        <f>SUM('28'!$H$11:$K$11)</f>
        <v>0</v>
      </c>
      <c r="F278" s="296">
        <f>SUM('28'!$H$12:$K$12)</f>
        <v>0</v>
      </c>
      <c r="G278" s="296">
        <f>SUM('28'!$H$13:$K$13)</f>
        <v>0</v>
      </c>
      <c r="H278" s="296">
        <f>SUM('28'!$H$14:$K$14)</f>
        <v>0</v>
      </c>
      <c r="I278" s="296">
        <f>SUM('28'!$H$15:$K$15)</f>
        <v>0</v>
      </c>
      <c r="J278" s="296">
        <f>SUM('28'!$H$16:$K$16)</f>
        <v>0</v>
      </c>
      <c r="K278" s="297">
        <f>SUM('28'!$H$31:$K$31)</f>
        <v>0</v>
      </c>
      <c r="L278" s="297">
        <f>SUM('28'!$H$32:$K$32)</f>
        <v>0</v>
      </c>
      <c r="M278" s="297">
        <f>SUM('28'!$H$33:$K$33)</f>
        <v>0</v>
      </c>
      <c r="N278" s="297">
        <f>SUM('28'!$H$34:$K$34)</f>
        <v>0</v>
      </c>
      <c r="O278" s="297">
        <f>SUM('28'!$H$35:$K$35)</f>
        <v>0</v>
      </c>
      <c r="P278" s="297">
        <f>SUM('28'!$H$36:$K$36)</f>
        <v>0</v>
      </c>
      <c r="Q278" s="298">
        <f>SUM('28'!$H$38:$K$38)</f>
        <v>0</v>
      </c>
      <c r="R278" s="298">
        <f>SUM('28'!$H$39:$K$39)</f>
        <v>0</v>
      </c>
      <c r="S278" s="298">
        <f>SUM('28'!$H$40:$K$40)</f>
        <v>0</v>
      </c>
      <c r="T278" s="277"/>
      <c r="U278" s="289">
        <f t="shared" si="12"/>
        <v>0</v>
      </c>
      <c r="V278" s="299">
        <f t="shared" si="13"/>
        <v>0</v>
      </c>
      <c r="W278" s="299">
        <f t="shared" si="14"/>
        <v>1.1506794437805745</v>
      </c>
      <c r="X278" s="289">
        <f t="shared" si="15"/>
        <v>0</v>
      </c>
      <c r="Y278" s="299">
        <f t="shared" si="16"/>
        <v>1.1506794437805745</v>
      </c>
    </row>
    <row r="279" spans="1:25" x14ac:dyDescent="0.2">
      <c r="B279" s="294" t="s">
        <v>2</v>
      </c>
      <c r="C279" s="295">
        <f t="shared" si="17"/>
        <v>45602</v>
      </c>
      <c r="D279" s="296">
        <f>SUM('28'!$L$10:$O$10)</f>
        <v>0</v>
      </c>
      <c r="E279" s="296">
        <f>SUM('28'!$L$11:$O$11)</f>
        <v>0</v>
      </c>
      <c r="F279" s="296">
        <f>SUM('28'!$L$12:$O$12)</f>
        <v>0</v>
      </c>
      <c r="G279" s="296">
        <f>SUM('28'!$L$13:$O$13)</f>
        <v>0</v>
      </c>
      <c r="H279" s="296">
        <f>SUM('28'!$L$14:$O$14)</f>
        <v>0</v>
      </c>
      <c r="I279" s="296">
        <f>SUM('28'!$L$15:$O$15)</f>
        <v>0</v>
      </c>
      <c r="J279" s="296">
        <f>SUM('28'!$L$16:$O$16)</f>
        <v>0</v>
      </c>
      <c r="K279" s="297">
        <f>SUM('28'!$L$31:$O$31)</f>
        <v>0</v>
      </c>
      <c r="L279" s="297">
        <f>SUM('28'!$L$32:$O$32)</f>
        <v>0</v>
      </c>
      <c r="M279" s="297">
        <f>SUM('28'!$L$33:$O$33)</f>
        <v>0</v>
      </c>
      <c r="N279" s="297">
        <f>SUM('28'!$L$34:$O$34)</f>
        <v>0</v>
      </c>
      <c r="O279" s="297">
        <f>SUM('28'!$L$35:$O$35)</f>
        <v>0</v>
      </c>
      <c r="P279" s="297">
        <f>SUM('28'!$L$36:$O$36)</f>
        <v>0</v>
      </c>
      <c r="Q279" s="298">
        <f>SUM('28'!$L$38:$O$38)</f>
        <v>0</v>
      </c>
      <c r="R279" s="298">
        <f>SUM('28'!$L$39:$O$39)</f>
        <v>0</v>
      </c>
      <c r="S279" s="298">
        <f>SUM('28'!$L$40:$O$40)</f>
        <v>0</v>
      </c>
      <c r="T279" s="277"/>
      <c r="U279" s="289">
        <f t="shared" si="12"/>
        <v>0</v>
      </c>
      <c r="V279" s="299">
        <f t="shared" si="13"/>
        <v>0</v>
      </c>
      <c r="W279" s="299">
        <f t="shared" si="14"/>
        <v>1.1240931033744148</v>
      </c>
      <c r="X279" s="289">
        <f t="shared" si="15"/>
        <v>0</v>
      </c>
      <c r="Y279" s="299">
        <f t="shared" si="16"/>
        <v>1.1240931033744148</v>
      </c>
    </row>
    <row r="280" spans="1:25" x14ac:dyDescent="0.2">
      <c r="B280" s="294" t="s">
        <v>55</v>
      </c>
      <c r="C280" s="295">
        <f t="shared" si="17"/>
        <v>45603</v>
      </c>
      <c r="D280" s="296">
        <f>SUM('28'!$P$10:$S$10)</f>
        <v>0</v>
      </c>
      <c r="E280" s="296">
        <f>SUM('28'!$P$11:$S$11)</f>
        <v>0</v>
      </c>
      <c r="F280" s="296">
        <f>SUM('28'!$P$12:$S$12)</f>
        <v>0</v>
      </c>
      <c r="G280" s="296">
        <f>SUM('28'!$P$13:$S$13)</f>
        <v>0</v>
      </c>
      <c r="H280" s="296">
        <f>SUM('28'!$P$14:$S$14)</f>
        <v>0</v>
      </c>
      <c r="I280" s="296">
        <f>SUM('28'!$P$15:$S$15)</f>
        <v>0</v>
      </c>
      <c r="J280" s="296">
        <f>SUM('28'!$P$16:$S$16)</f>
        <v>0</v>
      </c>
      <c r="K280" s="297">
        <f>SUM('28'!$P$31:$S$31)</f>
        <v>0</v>
      </c>
      <c r="L280" s="297">
        <f>SUM('28'!$P$32:$S$32)</f>
        <v>0</v>
      </c>
      <c r="M280" s="297">
        <f>SUM('28'!$P$33:$S$33)</f>
        <v>0</v>
      </c>
      <c r="N280" s="297">
        <f>SUM('28'!$P$34:$S$34)</f>
        <v>0</v>
      </c>
      <c r="O280" s="297">
        <f>SUM('28'!$P$35:$S$35)</f>
        <v>0</v>
      </c>
      <c r="P280" s="297">
        <f>SUM('28'!$P$36:$S$36)</f>
        <v>0</v>
      </c>
      <c r="Q280" s="298">
        <f>SUM('28'!$P$38:$S$38)</f>
        <v>0</v>
      </c>
      <c r="R280" s="298">
        <f>SUM('28'!$P$39:$S$39)</f>
        <v>0</v>
      </c>
      <c r="S280" s="298">
        <f>SUM('28'!$P$40:$S$40)</f>
        <v>0</v>
      </c>
      <c r="T280" s="277"/>
      <c r="U280" s="289">
        <f t="shared" ref="U280:U343" si="18">IF(ISNUMBER($D$86*(D280*1440)+$E$86*(E280*1440)+$F$86*(F280*1440)+$G$86*(G280*1440)+$H$86*(H280*1440)+$I$86*(I280*1440)+$J$86*(J280*1440)+$K$86*(K280*1440)+$L$86*(L280*1440)+$M$86*(M280*1440)+$N$86*(N280*1440)+$O$86*(O280*1440)+$P$86*(P280*1440)+$Q$86*(Q280*1440)+$R$86*(R280*1440)+$S$86*(S280*1440)),($D$86*(D280*1440)+$E$86*(E280*1440)+$F$86*(F280*1440)+$G$86*(G280*1440)+$H$86*(H280*1440)+$I$86*(I280*1440)+$J$86*(J280*1440)+$K$86*(K280*1440)+$L$86*(L280*1440)+$M$86*(M280*1440)+$N$86*(N280*1440)+$O$86*(O280*1440)+$P$86*(P280*1440)+$Q$86*(Q280*1440)+$R$86*(R280*1440)+$S$86*(S280*1440)),0)</f>
        <v>0</v>
      </c>
      <c r="V280" s="299">
        <f t="shared" ref="V280:V343" si="19">V279*(1-$V$84)+U280*$V$84</f>
        <v>0</v>
      </c>
      <c r="W280" s="299">
        <f t="shared" ref="W280:W343" si="20">W279*(1-$W$84)+U280*$W$84</f>
        <v>1.0981210378647197</v>
      </c>
      <c r="X280" s="289">
        <f t="shared" si="15"/>
        <v>0</v>
      </c>
      <c r="Y280" s="299">
        <f t="shared" si="16"/>
        <v>1.0981210378647197</v>
      </c>
    </row>
    <row r="281" spans="1:25" x14ac:dyDescent="0.2">
      <c r="B281" s="294" t="s">
        <v>3</v>
      </c>
      <c r="C281" s="295">
        <f t="shared" si="17"/>
        <v>45604</v>
      </c>
      <c r="D281" s="296">
        <f>SUM('28'!$T$10:$W$10)</f>
        <v>0</v>
      </c>
      <c r="E281" s="296">
        <f>SUM('28'!$T$11:$W$11)</f>
        <v>0</v>
      </c>
      <c r="F281" s="296">
        <f>SUM('28'!$T$12:$W$12)</f>
        <v>0</v>
      </c>
      <c r="G281" s="296">
        <f>SUM('28'!$T$13:$W$13)</f>
        <v>0</v>
      </c>
      <c r="H281" s="296">
        <f>SUM('28'!$T$14:$W$14)</f>
        <v>0</v>
      </c>
      <c r="I281" s="296">
        <f>SUM('28'!$T$15:$W$15)</f>
        <v>0</v>
      </c>
      <c r="J281" s="296">
        <f>SUM('28'!$T$16:$W$16)</f>
        <v>0</v>
      </c>
      <c r="K281" s="297">
        <f>SUM('28'!$T$31:$W$31)</f>
        <v>0</v>
      </c>
      <c r="L281" s="297">
        <f>SUM('28'!$T$32:$W$32)</f>
        <v>0</v>
      </c>
      <c r="M281" s="297">
        <f>SUM('28'!$T$33:$W$33)</f>
        <v>0</v>
      </c>
      <c r="N281" s="297">
        <f>SUM('28'!$T$34:$W$34)</f>
        <v>0</v>
      </c>
      <c r="O281" s="297">
        <f>SUM('28'!$T$35:$W$35)</f>
        <v>0</v>
      </c>
      <c r="P281" s="297">
        <f>SUM('28'!$T$36:$W$36)</f>
        <v>0</v>
      </c>
      <c r="Q281" s="298">
        <f>SUM('28'!$T$38:$W$38)</f>
        <v>0</v>
      </c>
      <c r="R281" s="298">
        <f>SUM('28'!$T$39:$W$39)</f>
        <v>0</v>
      </c>
      <c r="S281" s="298">
        <f>SUM('28'!$T$40:$W$40)</f>
        <v>0</v>
      </c>
      <c r="T281" s="277"/>
      <c r="U281" s="289">
        <f t="shared" si="18"/>
        <v>0</v>
      </c>
      <c r="V281" s="299">
        <f t="shared" si="19"/>
        <v>0</v>
      </c>
      <c r="W281" s="299">
        <f t="shared" si="20"/>
        <v>1.0727490544877367</v>
      </c>
      <c r="X281" s="289">
        <f t="shared" ref="X281:X344" si="21">U281/5</f>
        <v>0</v>
      </c>
      <c r="Y281" s="299">
        <f t="shared" ref="Y281:Y344" si="22">W281-V281</f>
        <v>1.0727490544877367</v>
      </c>
    </row>
    <row r="282" spans="1:25" x14ac:dyDescent="0.2">
      <c r="B282" s="294" t="s">
        <v>4</v>
      </c>
      <c r="C282" s="295">
        <f t="shared" ref="C282:C345" si="23">C281+1</f>
        <v>45605</v>
      </c>
      <c r="D282" s="296">
        <f>SUM('28'!$X$10:$AA$10)</f>
        <v>0</v>
      </c>
      <c r="E282" s="296">
        <f>SUM('28'!$X$11:$AA$11)</f>
        <v>0</v>
      </c>
      <c r="F282" s="296">
        <f>SUM('28'!$X$12:$AA$12)</f>
        <v>0</v>
      </c>
      <c r="G282" s="296">
        <f>SUM('28'!$X$13:$AA$13)</f>
        <v>0</v>
      </c>
      <c r="H282" s="296">
        <f>SUM('28'!$X$14:$AA$14)</f>
        <v>0</v>
      </c>
      <c r="I282" s="296">
        <f>SUM('28'!$X$15:$AA$15)</f>
        <v>0</v>
      </c>
      <c r="J282" s="296">
        <f>SUM('28'!$X$16:$AA$16)</f>
        <v>0</v>
      </c>
      <c r="K282" s="297">
        <f>SUM('28'!$X$31:$AA$31)</f>
        <v>0</v>
      </c>
      <c r="L282" s="297">
        <f>SUM('28'!$X$32:$AA$32)</f>
        <v>0</v>
      </c>
      <c r="M282" s="297">
        <f>SUM('28'!$X$33:$AA$33)</f>
        <v>0</v>
      </c>
      <c r="N282" s="297">
        <f>SUM('28'!$X$34:$AA$34)</f>
        <v>0</v>
      </c>
      <c r="O282" s="297">
        <f>SUM('28'!$X$35:$AA$35)</f>
        <v>0</v>
      </c>
      <c r="P282" s="297">
        <f>SUM('28'!$X$36:$AA$36)</f>
        <v>0</v>
      </c>
      <c r="Q282" s="298">
        <f>SUM('28'!$X$38:$AA$38)</f>
        <v>0</v>
      </c>
      <c r="R282" s="298">
        <f>SUM('28'!$X$39:$AA$39)</f>
        <v>0</v>
      </c>
      <c r="S282" s="298">
        <f>SUM('28'!$X$40:$AA$40)</f>
        <v>0</v>
      </c>
      <c r="T282" s="277"/>
      <c r="U282" s="289">
        <f t="shared" si="18"/>
        <v>0</v>
      </c>
      <c r="V282" s="299">
        <f t="shared" si="19"/>
        <v>0</v>
      </c>
      <c r="W282" s="299">
        <f t="shared" si="20"/>
        <v>1.0479632884021859</v>
      </c>
      <c r="X282" s="289">
        <f t="shared" si="21"/>
        <v>0</v>
      </c>
      <c r="Y282" s="299">
        <f t="shared" si="22"/>
        <v>1.0479632884021859</v>
      </c>
    </row>
    <row r="283" spans="1:25" x14ac:dyDescent="0.2">
      <c r="B283" s="294" t="s">
        <v>5</v>
      </c>
      <c r="C283" s="295">
        <f t="shared" si="23"/>
        <v>45606</v>
      </c>
      <c r="D283" s="296">
        <f>SUM('28'!$AB$10:$AE$10)</f>
        <v>0</v>
      </c>
      <c r="E283" s="296">
        <f>SUM('28'!$AB$11:$AE$11)</f>
        <v>0</v>
      </c>
      <c r="F283" s="296">
        <f>SUM('28'!$AB$12:$AE$12)</f>
        <v>0</v>
      </c>
      <c r="G283" s="296">
        <f>SUM('28'!$AB$13:$AE$13)</f>
        <v>0</v>
      </c>
      <c r="H283" s="296">
        <f>SUM('28'!$AB$14:$AE$14)</f>
        <v>0</v>
      </c>
      <c r="I283" s="296">
        <f>SUM('28'!$AB$15:$AE$15)</f>
        <v>0</v>
      </c>
      <c r="J283" s="296">
        <f>SUM('28'!$AB$16:$AE$16)</f>
        <v>0</v>
      </c>
      <c r="K283" s="297">
        <f>SUM('28'!$AB$31:$AE$31)</f>
        <v>0</v>
      </c>
      <c r="L283" s="297">
        <f>SUM('28'!$AB$32:$AE$32)</f>
        <v>0</v>
      </c>
      <c r="M283" s="297">
        <f>SUM('28'!$AB$33:$AE$33)</f>
        <v>0</v>
      </c>
      <c r="N283" s="297">
        <f>SUM('28'!$AB$34:$AE$34)</f>
        <v>0</v>
      </c>
      <c r="O283" s="297">
        <f>SUM('28'!$AB$35:$AE$35)</f>
        <v>0</v>
      </c>
      <c r="P283" s="297">
        <f>SUM('28'!$AB$36:$AE$36)</f>
        <v>0</v>
      </c>
      <c r="Q283" s="298">
        <f>SUM('28'!$AB$38:$AE$38)</f>
        <v>0</v>
      </c>
      <c r="R283" s="298">
        <f>SUM('28'!$AB$39:$AE$39)</f>
        <v>0</v>
      </c>
      <c r="S283" s="298">
        <f>SUM('28'!$AB$40:$AE$40)</f>
        <v>0</v>
      </c>
      <c r="T283" s="277"/>
      <c r="U283" s="289">
        <f t="shared" si="18"/>
        <v>0</v>
      </c>
      <c r="V283" s="299">
        <f t="shared" si="19"/>
        <v>0</v>
      </c>
      <c r="W283" s="299">
        <f t="shared" si="20"/>
        <v>1.0237501951126424</v>
      </c>
      <c r="X283" s="289">
        <f t="shared" si="21"/>
        <v>0</v>
      </c>
      <c r="Y283" s="299">
        <f t="shared" si="22"/>
        <v>1.0237501951126424</v>
      </c>
    </row>
    <row r="284" spans="1:25" x14ac:dyDescent="0.2">
      <c r="A284" s="272">
        <v>29</v>
      </c>
      <c r="B284" s="294" t="s">
        <v>0</v>
      </c>
      <c r="C284" s="295">
        <f t="shared" si="23"/>
        <v>45607</v>
      </c>
      <c r="D284" s="296">
        <f>SUM('29'!$D$10:$G$10)</f>
        <v>0</v>
      </c>
      <c r="E284" s="296">
        <f>SUM('29'!$D$11:$G$11)</f>
        <v>0</v>
      </c>
      <c r="F284" s="296">
        <f>SUM('29'!$D$12:$G$12)</f>
        <v>0</v>
      </c>
      <c r="G284" s="296">
        <f>SUM('29'!$D$13:$G$13)</f>
        <v>0</v>
      </c>
      <c r="H284" s="296">
        <f>SUM('29'!$D$14:$G$14)</f>
        <v>0</v>
      </c>
      <c r="I284" s="296">
        <f>SUM('29'!$D$15:$G$15)</f>
        <v>0</v>
      </c>
      <c r="J284" s="296">
        <f>SUM('29'!$D$16:$G$16)</f>
        <v>0</v>
      </c>
      <c r="K284" s="297">
        <f>SUM('29'!$D$31:$G$31)</f>
        <v>0</v>
      </c>
      <c r="L284" s="297">
        <f>SUM('29'!$D$32:$G$32)</f>
        <v>0</v>
      </c>
      <c r="M284" s="297">
        <f>SUM('29'!$D$33:$G$33)</f>
        <v>0</v>
      </c>
      <c r="N284" s="297">
        <f>SUM('29'!$D$34:$G$34)</f>
        <v>0</v>
      </c>
      <c r="O284" s="297">
        <f>SUM('29'!$D$35:$G$35)</f>
        <v>0</v>
      </c>
      <c r="P284" s="297">
        <f>SUM('29'!$D$36:$G$36)</f>
        <v>0</v>
      </c>
      <c r="Q284" s="298">
        <f>SUM('29'!$D$38:$G$38)</f>
        <v>0</v>
      </c>
      <c r="R284" s="298">
        <f>SUM('29'!$D$39:$G$39)</f>
        <v>0</v>
      </c>
      <c r="S284" s="298">
        <f>SUM('29'!$D$40:$G$40)</f>
        <v>0</v>
      </c>
      <c r="T284" s="277"/>
      <c r="U284" s="289">
        <f t="shared" si="18"/>
        <v>0</v>
      </c>
      <c r="V284" s="299">
        <f t="shared" si="19"/>
        <v>0</v>
      </c>
      <c r="W284" s="299">
        <f t="shared" si="20"/>
        <v>1.0000965430679749</v>
      </c>
      <c r="X284" s="289">
        <f t="shared" si="21"/>
        <v>0</v>
      </c>
      <c r="Y284" s="299">
        <f t="shared" si="22"/>
        <v>1.0000965430679749</v>
      </c>
    </row>
    <row r="285" spans="1:25" x14ac:dyDescent="0.2">
      <c r="B285" s="294" t="s">
        <v>1</v>
      </c>
      <c r="C285" s="295">
        <f t="shared" si="23"/>
        <v>45608</v>
      </c>
      <c r="D285" s="296">
        <f>SUM('29'!$H$10:$K$10)</f>
        <v>0</v>
      </c>
      <c r="E285" s="296">
        <f>SUM('29'!$H$11:$K$11)</f>
        <v>0</v>
      </c>
      <c r="F285" s="296">
        <f>SUM('29'!$H$12:$K$12)</f>
        <v>0</v>
      </c>
      <c r="G285" s="296">
        <f>SUM('29'!$H$13:$K$13)</f>
        <v>0</v>
      </c>
      <c r="H285" s="296">
        <f>SUM('29'!$H$14:$K$14)</f>
        <v>0</v>
      </c>
      <c r="I285" s="296">
        <f>SUM('29'!$H$15:$K$15)</f>
        <v>0</v>
      </c>
      <c r="J285" s="296">
        <f>SUM('29'!$H$16:$K$16)</f>
        <v>0</v>
      </c>
      <c r="K285" s="297">
        <f>SUM('29'!$H$31:$K$31)</f>
        <v>0</v>
      </c>
      <c r="L285" s="297">
        <f>SUM('29'!$H$32:$K$32)</f>
        <v>0</v>
      </c>
      <c r="M285" s="297">
        <f>SUM('29'!$H$33:$K$33)</f>
        <v>0</v>
      </c>
      <c r="N285" s="297">
        <f>SUM('29'!$H$34:$K$34)</f>
        <v>0</v>
      </c>
      <c r="O285" s="297">
        <f>SUM('29'!$H$35:$K$35)</f>
        <v>0</v>
      </c>
      <c r="P285" s="297">
        <f>SUM('29'!$H$36:$K$36)</f>
        <v>0</v>
      </c>
      <c r="Q285" s="298">
        <f>SUM('29'!$H$38:$K$38)</f>
        <v>0</v>
      </c>
      <c r="R285" s="298">
        <f>SUM('29'!$H$39:$K$39)</f>
        <v>0</v>
      </c>
      <c r="S285" s="298">
        <f>SUM('29'!$H$40:$K$40)</f>
        <v>0</v>
      </c>
      <c r="T285" s="277"/>
      <c r="U285" s="289">
        <f t="shared" si="18"/>
        <v>0</v>
      </c>
      <c r="V285" s="299">
        <f t="shared" si="19"/>
        <v>0</v>
      </c>
      <c r="W285" s="299">
        <f t="shared" si="20"/>
        <v>0.97698940643079768</v>
      </c>
      <c r="X285" s="289">
        <f t="shared" si="21"/>
        <v>0</v>
      </c>
      <c r="Y285" s="299">
        <f t="shared" si="22"/>
        <v>0.97698940643079768</v>
      </c>
    </row>
    <row r="286" spans="1:25" x14ac:dyDescent="0.2">
      <c r="B286" s="294" t="s">
        <v>2</v>
      </c>
      <c r="C286" s="295">
        <f t="shared" si="23"/>
        <v>45609</v>
      </c>
      <c r="D286" s="296">
        <f>SUM('29'!$L$10:$O$10)</f>
        <v>0</v>
      </c>
      <c r="E286" s="296">
        <f>SUM('29'!$L$11:$O$11)</f>
        <v>0</v>
      </c>
      <c r="F286" s="296">
        <f>SUM('29'!$L$12:$O$12)</f>
        <v>0</v>
      </c>
      <c r="G286" s="296">
        <f>SUM('29'!$L$13:$O$13)</f>
        <v>0</v>
      </c>
      <c r="H286" s="296">
        <f>SUM('29'!$L$14:$O$14)</f>
        <v>0</v>
      </c>
      <c r="I286" s="296">
        <f>SUM('29'!$L$15:$O$15)</f>
        <v>0</v>
      </c>
      <c r="J286" s="296">
        <f>SUM('29'!$L$16:$O$16)</f>
        <v>0</v>
      </c>
      <c r="K286" s="297">
        <f>SUM('29'!$L$31:$O$31)</f>
        <v>0</v>
      </c>
      <c r="L286" s="297">
        <f>SUM('29'!$L$32:$O$32)</f>
        <v>0</v>
      </c>
      <c r="M286" s="297">
        <f>SUM('29'!$L$33:$O$33)</f>
        <v>0</v>
      </c>
      <c r="N286" s="297">
        <f>SUM('29'!$L$34:$O$34)</f>
        <v>0</v>
      </c>
      <c r="O286" s="297">
        <f>SUM('29'!$L$35:$O$35)</f>
        <v>0</v>
      </c>
      <c r="P286" s="297">
        <f>SUM('29'!$L$36:$O$36)</f>
        <v>0</v>
      </c>
      <c r="Q286" s="298">
        <f>SUM('29'!$L$38:$O$38)</f>
        <v>0</v>
      </c>
      <c r="R286" s="298">
        <f>SUM('29'!$L$39:$O$39)</f>
        <v>0</v>
      </c>
      <c r="S286" s="298">
        <f>SUM('29'!$L$40:$O$40)</f>
        <v>0</v>
      </c>
      <c r="T286" s="277"/>
      <c r="U286" s="289">
        <f t="shared" si="18"/>
        <v>0</v>
      </c>
      <c r="V286" s="299">
        <f t="shared" si="19"/>
        <v>0</v>
      </c>
      <c r="W286" s="299">
        <f t="shared" si="20"/>
        <v>0.95441615801398294</v>
      </c>
      <c r="X286" s="289">
        <f t="shared" si="21"/>
        <v>0</v>
      </c>
      <c r="Y286" s="299">
        <f t="shared" si="22"/>
        <v>0.95441615801398294</v>
      </c>
    </row>
    <row r="287" spans="1:25" x14ac:dyDescent="0.2">
      <c r="B287" s="294" t="s">
        <v>55</v>
      </c>
      <c r="C287" s="295">
        <f t="shared" si="23"/>
        <v>45610</v>
      </c>
      <c r="D287" s="296">
        <f>SUM('29'!$P$10:$S$10)</f>
        <v>0</v>
      </c>
      <c r="E287" s="296">
        <f>SUM('29'!$P$11:$S$11)</f>
        <v>0</v>
      </c>
      <c r="F287" s="296">
        <f>SUM('29'!$P$12:$S$12)</f>
        <v>0</v>
      </c>
      <c r="G287" s="296">
        <f>SUM('29'!$P$13:$S$13)</f>
        <v>0</v>
      </c>
      <c r="H287" s="296">
        <f>SUM('29'!$P$14:$S$14)</f>
        <v>0</v>
      </c>
      <c r="I287" s="296">
        <f>SUM('29'!$P$15:$S$15)</f>
        <v>0</v>
      </c>
      <c r="J287" s="296">
        <f>SUM('29'!$P$16:$S$16)</f>
        <v>0</v>
      </c>
      <c r="K287" s="297">
        <f>SUM('29'!$P$31:$S$31)</f>
        <v>0</v>
      </c>
      <c r="L287" s="297">
        <f>SUM('29'!$P$32:$S$32)</f>
        <v>0</v>
      </c>
      <c r="M287" s="297">
        <f>SUM('29'!$P$33:$S$33)</f>
        <v>0</v>
      </c>
      <c r="N287" s="297">
        <f>SUM('29'!$P$34:$S$34)</f>
        <v>0</v>
      </c>
      <c r="O287" s="297">
        <f>SUM('29'!$P$35:$S$35)</f>
        <v>0</v>
      </c>
      <c r="P287" s="297">
        <f>SUM('29'!$P$36:$S$36)</f>
        <v>0</v>
      </c>
      <c r="Q287" s="298">
        <f>SUM('29'!$P$38:$S$38)</f>
        <v>0</v>
      </c>
      <c r="R287" s="298">
        <f>SUM('29'!$P$39:$S$39)</f>
        <v>0</v>
      </c>
      <c r="S287" s="298">
        <f>SUM('29'!$P$40:$S$40)</f>
        <v>0</v>
      </c>
      <c r="T287" s="277"/>
      <c r="U287" s="289">
        <f t="shared" si="18"/>
        <v>0</v>
      </c>
      <c r="V287" s="299">
        <f t="shared" si="19"/>
        <v>0</v>
      </c>
      <c r="W287" s="299">
        <f t="shared" si="20"/>
        <v>0.93236446238037463</v>
      </c>
      <c r="X287" s="289">
        <f t="shared" si="21"/>
        <v>0</v>
      </c>
      <c r="Y287" s="299">
        <f t="shared" si="22"/>
        <v>0.93236446238037463</v>
      </c>
    </row>
    <row r="288" spans="1:25" x14ac:dyDescent="0.2">
      <c r="B288" s="294" t="s">
        <v>3</v>
      </c>
      <c r="C288" s="295">
        <f t="shared" si="23"/>
        <v>45611</v>
      </c>
      <c r="D288" s="296">
        <f>SUM('29'!$T$10:$W$10)</f>
        <v>0</v>
      </c>
      <c r="E288" s="296">
        <f>SUM('29'!$T$11:$W$11)</f>
        <v>0</v>
      </c>
      <c r="F288" s="296">
        <f>SUM('29'!$T$12:$W$12)</f>
        <v>0</v>
      </c>
      <c r="G288" s="296">
        <f>SUM('29'!$T$13:$W$13)</f>
        <v>0</v>
      </c>
      <c r="H288" s="296">
        <f>SUM('29'!$T$14:$W$14)</f>
        <v>0</v>
      </c>
      <c r="I288" s="296">
        <f>SUM('29'!$T$15:$W$15)</f>
        <v>0</v>
      </c>
      <c r="J288" s="296">
        <f>SUM('29'!$T$16:$W$16)</f>
        <v>0</v>
      </c>
      <c r="K288" s="297">
        <f>SUM('29'!$T$31:$W$31)</f>
        <v>0</v>
      </c>
      <c r="L288" s="297">
        <f>SUM('29'!$T$32:$W$32)</f>
        <v>0</v>
      </c>
      <c r="M288" s="297">
        <f>SUM('29'!$T$33:$W$33)</f>
        <v>0</v>
      </c>
      <c r="N288" s="297">
        <f>SUM('29'!$T$34:$W$34)</f>
        <v>0</v>
      </c>
      <c r="O288" s="297">
        <f>SUM('29'!$T$35:$W$35)</f>
        <v>0</v>
      </c>
      <c r="P288" s="297">
        <f>SUM('29'!$T$36:$W$36)</f>
        <v>0</v>
      </c>
      <c r="Q288" s="298">
        <f>SUM('29'!$T$38:$W$38)</f>
        <v>0</v>
      </c>
      <c r="R288" s="298">
        <f>SUM('29'!$T$39:$W$39)</f>
        <v>0</v>
      </c>
      <c r="S288" s="298">
        <f>SUM('29'!$T$40:$W$40)</f>
        <v>0</v>
      </c>
      <c r="T288" s="277"/>
      <c r="U288" s="289">
        <f t="shared" si="18"/>
        <v>0</v>
      </c>
      <c r="V288" s="299">
        <f t="shared" si="19"/>
        <v>0</v>
      </c>
      <c r="W288" s="299">
        <f t="shared" si="20"/>
        <v>0.91082226910193309</v>
      </c>
      <c r="X288" s="289">
        <f t="shared" si="21"/>
        <v>0</v>
      </c>
      <c r="Y288" s="299">
        <f t="shared" si="22"/>
        <v>0.91082226910193309</v>
      </c>
    </row>
    <row r="289" spans="1:25" x14ac:dyDescent="0.2">
      <c r="B289" s="294" t="s">
        <v>4</v>
      </c>
      <c r="C289" s="295">
        <f t="shared" si="23"/>
        <v>45612</v>
      </c>
      <c r="D289" s="296">
        <f>SUM('29'!$X$10:$AA$10)</f>
        <v>0</v>
      </c>
      <c r="E289" s="296">
        <f>SUM('29'!$X$11:$AA$11)</f>
        <v>0</v>
      </c>
      <c r="F289" s="296">
        <f>SUM('29'!$X$12:$AA$12)</f>
        <v>0</v>
      </c>
      <c r="G289" s="296">
        <f>SUM('29'!$X$13:$AA$13)</f>
        <v>0</v>
      </c>
      <c r="H289" s="296">
        <f>SUM('29'!$X$14:$AA$14)</f>
        <v>0</v>
      </c>
      <c r="I289" s="296">
        <f>SUM('29'!$X$15:$AA$15)</f>
        <v>0</v>
      </c>
      <c r="J289" s="296">
        <f>SUM('29'!$X$16:$AA$16)</f>
        <v>0</v>
      </c>
      <c r="K289" s="297">
        <f>SUM('29'!$X$31:$AA$31)</f>
        <v>0</v>
      </c>
      <c r="L289" s="297">
        <f>SUM('29'!$X$32:$AA$32)</f>
        <v>0</v>
      </c>
      <c r="M289" s="297">
        <f>SUM('29'!$X$33:$AA$33)</f>
        <v>0</v>
      </c>
      <c r="N289" s="297">
        <f>SUM('29'!$X$34:$AA$34)</f>
        <v>0</v>
      </c>
      <c r="O289" s="297">
        <f>SUM('29'!$X$35:$AA$35)</f>
        <v>0</v>
      </c>
      <c r="P289" s="297">
        <f>SUM('29'!$X$36:$AA$36)</f>
        <v>0</v>
      </c>
      <c r="Q289" s="298">
        <f>SUM('29'!$X$38:$AA$38)</f>
        <v>0</v>
      </c>
      <c r="R289" s="298">
        <f>SUM('29'!$X$39:$AA$39)</f>
        <v>0</v>
      </c>
      <c r="S289" s="298">
        <f>SUM('29'!$X$40:$AA$40)</f>
        <v>0</v>
      </c>
      <c r="T289" s="277"/>
      <c r="U289" s="289">
        <f t="shared" si="18"/>
        <v>0</v>
      </c>
      <c r="V289" s="299">
        <f t="shared" si="19"/>
        <v>0</v>
      </c>
      <c r="W289" s="299">
        <f t="shared" si="20"/>
        <v>0.88977780617462587</v>
      </c>
      <c r="X289" s="289">
        <f t="shared" si="21"/>
        <v>0</v>
      </c>
      <c r="Y289" s="299">
        <f t="shared" si="22"/>
        <v>0.88977780617462587</v>
      </c>
    </row>
    <row r="290" spans="1:25" x14ac:dyDescent="0.2">
      <c r="B290" s="294" t="s">
        <v>5</v>
      </c>
      <c r="C290" s="295">
        <f t="shared" si="23"/>
        <v>45613</v>
      </c>
      <c r="D290" s="296">
        <f>SUM('29'!$AB$10:$AE$10)</f>
        <v>0</v>
      </c>
      <c r="E290" s="296">
        <f>SUM('29'!$AB$11:$AE$11)</f>
        <v>0</v>
      </c>
      <c r="F290" s="296">
        <f>SUM('29'!$AB$12:$AE$12)</f>
        <v>0</v>
      </c>
      <c r="G290" s="296">
        <f>SUM('29'!$AB$13:$AE$13)</f>
        <v>0</v>
      </c>
      <c r="H290" s="296">
        <f>SUM('29'!$AB$14:$AE$14)</f>
        <v>0</v>
      </c>
      <c r="I290" s="296">
        <f>SUM('29'!$AB$15:$AE$15)</f>
        <v>0</v>
      </c>
      <c r="J290" s="296">
        <f>SUM('29'!$AB$16:$AE$16)</f>
        <v>0</v>
      </c>
      <c r="K290" s="297">
        <f>SUM('29'!$AB$31:$AE$31)</f>
        <v>0</v>
      </c>
      <c r="L290" s="297">
        <f>SUM('29'!$AB$32:$AE$32)</f>
        <v>0</v>
      </c>
      <c r="M290" s="297">
        <f>SUM('29'!$AB$33:$AE$33)</f>
        <v>0</v>
      </c>
      <c r="N290" s="297">
        <f>SUM('29'!$AB$34:$AE$34)</f>
        <v>0</v>
      </c>
      <c r="O290" s="297">
        <f>SUM('29'!$AB$35:$AE$35)</f>
        <v>0</v>
      </c>
      <c r="P290" s="297">
        <f>SUM('29'!$AB$36:$AE$36)</f>
        <v>0</v>
      </c>
      <c r="Q290" s="298">
        <f>SUM('29'!$AB$38:$AE$38)</f>
        <v>0</v>
      </c>
      <c r="R290" s="298">
        <f>SUM('29'!$AB$39:$AE$39)</f>
        <v>0</v>
      </c>
      <c r="S290" s="298">
        <f>SUM('29'!$AB$40:$AE$40)</f>
        <v>0</v>
      </c>
      <c r="T290" s="277"/>
      <c r="U290" s="289">
        <f t="shared" si="18"/>
        <v>0</v>
      </c>
      <c r="V290" s="299">
        <f t="shared" si="19"/>
        <v>0</v>
      </c>
      <c r="W290" s="299">
        <f t="shared" si="20"/>
        <v>0.86921957358546731</v>
      </c>
      <c r="X290" s="289">
        <f t="shared" si="21"/>
        <v>0</v>
      </c>
      <c r="Y290" s="299">
        <f t="shared" si="22"/>
        <v>0.86921957358546731</v>
      </c>
    </row>
    <row r="291" spans="1:25" x14ac:dyDescent="0.2">
      <c r="A291" s="272">
        <v>30</v>
      </c>
      <c r="B291" s="294" t="s">
        <v>0</v>
      </c>
      <c r="C291" s="295">
        <f t="shared" si="23"/>
        <v>45614</v>
      </c>
      <c r="D291" s="296">
        <f>SUM('30'!$D$10:$G$10)</f>
        <v>0</v>
      </c>
      <c r="E291" s="296">
        <f>SUM('30'!$D$11:$G$11)</f>
        <v>0</v>
      </c>
      <c r="F291" s="296">
        <f>SUM('30'!$D$12:$G$12)</f>
        <v>0</v>
      </c>
      <c r="G291" s="296">
        <f>SUM('30'!$D$13:$G$13)</f>
        <v>0</v>
      </c>
      <c r="H291" s="296">
        <f>SUM('30'!$D$14:$G$14)</f>
        <v>0</v>
      </c>
      <c r="I291" s="296">
        <f>SUM('30'!$D$15:$G$15)</f>
        <v>0</v>
      </c>
      <c r="J291" s="296">
        <f>SUM('30'!$D$16:$G$16)</f>
        <v>0</v>
      </c>
      <c r="K291" s="297">
        <f>SUM('30'!$D$31:$G$31)</f>
        <v>0</v>
      </c>
      <c r="L291" s="297">
        <f>SUM('30'!$D$32:$G$32)</f>
        <v>0</v>
      </c>
      <c r="M291" s="297">
        <f>SUM('30'!$D$33:$G$33)</f>
        <v>0</v>
      </c>
      <c r="N291" s="297">
        <f>SUM('30'!$D$34:$G$34)</f>
        <v>0</v>
      </c>
      <c r="O291" s="297">
        <f>SUM('30'!$D$35:$G$35)</f>
        <v>0</v>
      </c>
      <c r="P291" s="297">
        <f>SUM('30'!$D$36:$G$36)</f>
        <v>0</v>
      </c>
      <c r="Q291" s="298">
        <f>SUM('30'!$D$38:$G$38)</f>
        <v>0</v>
      </c>
      <c r="R291" s="298">
        <f>SUM('30'!$D$39:$G$39)</f>
        <v>0</v>
      </c>
      <c r="S291" s="298">
        <f>SUM('30'!$D$40:$G$40)</f>
        <v>0</v>
      </c>
      <c r="T291" s="277"/>
      <c r="U291" s="289">
        <f t="shared" si="18"/>
        <v>0</v>
      </c>
      <c r="V291" s="299">
        <f t="shared" si="19"/>
        <v>0</v>
      </c>
      <c r="W291" s="299">
        <f t="shared" si="20"/>
        <v>0.84913633702819113</v>
      </c>
      <c r="X291" s="289">
        <f t="shared" si="21"/>
        <v>0</v>
      </c>
      <c r="Y291" s="299">
        <f t="shared" si="22"/>
        <v>0.84913633702819113</v>
      </c>
    </row>
    <row r="292" spans="1:25" x14ac:dyDescent="0.2">
      <c r="B292" s="294" t="s">
        <v>1</v>
      </c>
      <c r="C292" s="295">
        <f t="shared" si="23"/>
        <v>45615</v>
      </c>
      <c r="D292" s="296">
        <f>SUM('30'!$H$10:$K$10)</f>
        <v>0</v>
      </c>
      <c r="E292" s="296">
        <f>SUM('30'!$H$11:$K$11)</f>
        <v>0</v>
      </c>
      <c r="F292" s="296">
        <f>SUM('30'!$H$12:$K$12)</f>
        <v>0</v>
      </c>
      <c r="G292" s="296">
        <f>SUM('30'!$H$13:$K$13)</f>
        <v>0</v>
      </c>
      <c r="H292" s="296">
        <f>SUM('30'!$H$14:$K$14)</f>
        <v>0</v>
      </c>
      <c r="I292" s="296">
        <f>SUM('30'!$H$15:$K$15)</f>
        <v>0</v>
      </c>
      <c r="J292" s="296">
        <f>SUM('30'!$H$16:$K$16)</f>
        <v>0</v>
      </c>
      <c r="K292" s="297">
        <f>SUM('30'!$H$31:$K$31)</f>
        <v>0</v>
      </c>
      <c r="L292" s="297">
        <f>SUM('30'!$H$32:$K$32)</f>
        <v>0</v>
      </c>
      <c r="M292" s="297">
        <f>SUM('30'!$H$33:$K$33)</f>
        <v>0</v>
      </c>
      <c r="N292" s="297">
        <f>SUM('30'!$H$34:$K$34)</f>
        <v>0</v>
      </c>
      <c r="O292" s="297">
        <f>SUM('30'!$H$35:$K$35)</f>
        <v>0</v>
      </c>
      <c r="P292" s="297">
        <f>SUM('30'!$H$36:$K$36)</f>
        <v>0</v>
      </c>
      <c r="Q292" s="298">
        <f>SUM('30'!$H$38:$K$38)</f>
        <v>0</v>
      </c>
      <c r="R292" s="298">
        <f>SUM('30'!$H$39:$K$39)</f>
        <v>0</v>
      </c>
      <c r="S292" s="298">
        <f>SUM('30'!$H$40:$K$40)</f>
        <v>0</v>
      </c>
      <c r="T292" s="277"/>
      <c r="U292" s="289">
        <f t="shared" si="18"/>
        <v>0</v>
      </c>
      <c r="V292" s="299">
        <f t="shared" si="19"/>
        <v>0</v>
      </c>
      <c r="W292" s="299">
        <f t="shared" si="20"/>
        <v>0.8295171217641214</v>
      </c>
      <c r="X292" s="289">
        <f t="shared" si="21"/>
        <v>0</v>
      </c>
      <c r="Y292" s="299">
        <f t="shared" si="22"/>
        <v>0.8295171217641214</v>
      </c>
    </row>
    <row r="293" spans="1:25" x14ac:dyDescent="0.2">
      <c r="B293" s="294" t="s">
        <v>2</v>
      </c>
      <c r="C293" s="295">
        <f t="shared" si="23"/>
        <v>45616</v>
      </c>
      <c r="D293" s="296">
        <f>SUM('30'!$L$10:$O$10)</f>
        <v>0</v>
      </c>
      <c r="E293" s="296">
        <f>SUM('30'!$L$11:$O$11)</f>
        <v>0</v>
      </c>
      <c r="F293" s="296">
        <f>SUM('30'!$L$12:$O$12)</f>
        <v>0</v>
      </c>
      <c r="G293" s="296">
        <f>SUM('30'!$L$13:$O$13)</f>
        <v>0</v>
      </c>
      <c r="H293" s="296">
        <f>SUM('30'!$L$14:$O$14)</f>
        <v>0</v>
      </c>
      <c r="I293" s="296">
        <f>SUM('30'!$L$15:$O$15)</f>
        <v>0</v>
      </c>
      <c r="J293" s="296">
        <f>SUM('30'!$L$16:$O$16)</f>
        <v>0</v>
      </c>
      <c r="K293" s="297">
        <f>SUM('30'!$L$31:$O$31)</f>
        <v>0</v>
      </c>
      <c r="L293" s="297">
        <f>SUM('30'!$L$32:$O$32)</f>
        <v>0</v>
      </c>
      <c r="M293" s="297">
        <f>SUM('30'!$L$33:$O$33)</f>
        <v>0</v>
      </c>
      <c r="N293" s="297">
        <f>SUM('30'!$L$34:$O$34)</f>
        <v>0</v>
      </c>
      <c r="O293" s="297">
        <f>SUM('30'!$L$35:$O$35)</f>
        <v>0</v>
      </c>
      <c r="P293" s="297">
        <f>SUM('30'!$L$36:$O$36)</f>
        <v>0</v>
      </c>
      <c r="Q293" s="298">
        <f>SUM('30'!$L$38:$O$38)</f>
        <v>0</v>
      </c>
      <c r="R293" s="298">
        <f>SUM('30'!$L$39:$O$39)</f>
        <v>0</v>
      </c>
      <c r="S293" s="298">
        <f>SUM('30'!$L$40:$O$40)</f>
        <v>0</v>
      </c>
      <c r="T293" s="277"/>
      <c r="U293" s="289">
        <f t="shared" si="18"/>
        <v>0</v>
      </c>
      <c r="V293" s="299">
        <f t="shared" si="19"/>
        <v>0</v>
      </c>
      <c r="W293" s="299">
        <f t="shared" si="20"/>
        <v>0.81035120662488802</v>
      </c>
      <c r="X293" s="289">
        <f t="shared" si="21"/>
        <v>0</v>
      </c>
      <c r="Y293" s="299">
        <f t="shared" si="22"/>
        <v>0.81035120662488802</v>
      </c>
    </row>
    <row r="294" spans="1:25" x14ac:dyDescent="0.2">
      <c r="B294" s="294" t="s">
        <v>55</v>
      </c>
      <c r="C294" s="295">
        <f t="shared" si="23"/>
        <v>45617</v>
      </c>
      <c r="D294" s="296">
        <f>SUM('30'!$P$10:$S$10)</f>
        <v>0</v>
      </c>
      <c r="E294" s="296">
        <f>SUM('30'!$P$11:$S$11)</f>
        <v>0</v>
      </c>
      <c r="F294" s="296">
        <f>SUM('30'!$P$12:$S$12)</f>
        <v>0</v>
      </c>
      <c r="G294" s="296">
        <f>SUM('30'!$P$13:$S$13)</f>
        <v>0</v>
      </c>
      <c r="H294" s="296">
        <f>SUM('30'!$P$14:$S$14)</f>
        <v>0</v>
      </c>
      <c r="I294" s="296">
        <f>SUM('30'!$P$15:$S$15)</f>
        <v>0</v>
      </c>
      <c r="J294" s="296">
        <f>SUM('30'!$P$16:$S$16)</f>
        <v>0</v>
      </c>
      <c r="K294" s="297">
        <f>SUM('30'!$P$31:$S$31)</f>
        <v>0</v>
      </c>
      <c r="L294" s="297">
        <f>SUM('30'!$P$32:$S$32)</f>
        <v>0</v>
      </c>
      <c r="M294" s="297">
        <f>SUM('30'!$P$33:$S$33)</f>
        <v>0</v>
      </c>
      <c r="N294" s="297">
        <f>SUM('30'!$P$34:$S$34)</f>
        <v>0</v>
      </c>
      <c r="O294" s="297">
        <f>SUM('30'!$P$35:$S$35)</f>
        <v>0</v>
      </c>
      <c r="P294" s="297">
        <f>SUM('30'!$P$36:$S$36)</f>
        <v>0</v>
      </c>
      <c r="Q294" s="298">
        <f>SUM('30'!$P$38:$S$38)</f>
        <v>0</v>
      </c>
      <c r="R294" s="298">
        <f>SUM('30'!$P$39:$S$39)</f>
        <v>0</v>
      </c>
      <c r="S294" s="298">
        <f>SUM('30'!$P$40:$S$40)</f>
        <v>0</v>
      </c>
      <c r="T294" s="277"/>
      <c r="U294" s="289">
        <f t="shared" si="18"/>
        <v>0</v>
      </c>
      <c r="V294" s="299">
        <f t="shared" si="19"/>
        <v>0</v>
      </c>
      <c r="W294" s="299">
        <f t="shared" si="20"/>
        <v>0.79162811815370826</v>
      </c>
      <c r="X294" s="289">
        <f t="shared" si="21"/>
        <v>0</v>
      </c>
      <c r="Y294" s="299">
        <f t="shared" si="22"/>
        <v>0.79162811815370826</v>
      </c>
    </row>
    <row r="295" spans="1:25" x14ac:dyDescent="0.2">
      <c r="B295" s="294" t="s">
        <v>3</v>
      </c>
      <c r="C295" s="295">
        <f t="shared" si="23"/>
        <v>45618</v>
      </c>
      <c r="D295" s="296">
        <f>SUM('30'!$T$10:$W$10)</f>
        <v>0</v>
      </c>
      <c r="E295" s="296">
        <f>SUM('30'!$T$11:$W$11)</f>
        <v>0</v>
      </c>
      <c r="F295" s="296">
        <f>SUM('30'!$T$12:$W$12)</f>
        <v>0</v>
      </c>
      <c r="G295" s="296">
        <f>SUM('30'!$T$13:$W$13)</f>
        <v>0</v>
      </c>
      <c r="H295" s="296">
        <f>SUM('30'!$T$14:$W$14)</f>
        <v>0</v>
      </c>
      <c r="I295" s="296">
        <f>SUM('30'!$T$15:$W$15)</f>
        <v>0</v>
      </c>
      <c r="J295" s="296">
        <f>SUM('30'!$T$16:$W$16)</f>
        <v>0</v>
      </c>
      <c r="K295" s="297">
        <f>SUM('30'!$T$31:$W$31)</f>
        <v>0</v>
      </c>
      <c r="L295" s="297">
        <f>SUM('30'!$T$32:$W$32)</f>
        <v>0</v>
      </c>
      <c r="M295" s="297">
        <f>SUM('30'!$T$33:$W$33)</f>
        <v>0</v>
      </c>
      <c r="N295" s="297">
        <f>SUM('30'!$T$34:$W$34)</f>
        <v>0</v>
      </c>
      <c r="O295" s="297">
        <f>SUM('30'!$T$35:$W$35)</f>
        <v>0</v>
      </c>
      <c r="P295" s="297">
        <f>SUM('30'!$T$36:$W$36)</f>
        <v>0</v>
      </c>
      <c r="Q295" s="298">
        <f>SUM('30'!$T$38:$W$38)</f>
        <v>0</v>
      </c>
      <c r="R295" s="298">
        <f>SUM('30'!$T$39:$W$39)</f>
        <v>0</v>
      </c>
      <c r="S295" s="298">
        <f>SUM('30'!$T$40:$W$40)</f>
        <v>0</v>
      </c>
      <c r="T295" s="277"/>
      <c r="U295" s="289">
        <f t="shared" si="18"/>
        <v>0</v>
      </c>
      <c r="V295" s="299">
        <f t="shared" si="19"/>
        <v>0</v>
      </c>
      <c r="W295" s="299">
        <f t="shared" si="20"/>
        <v>0.77333762488203428</v>
      </c>
      <c r="X295" s="289">
        <f t="shared" si="21"/>
        <v>0</v>
      </c>
      <c r="Y295" s="299">
        <f t="shared" si="22"/>
        <v>0.77333762488203428</v>
      </c>
    </row>
    <row r="296" spans="1:25" x14ac:dyDescent="0.2">
      <c r="B296" s="294" t="s">
        <v>4</v>
      </c>
      <c r="C296" s="295">
        <f t="shared" si="23"/>
        <v>45619</v>
      </c>
      <c r="D296" s="296">
        <f>SUM('30'!$X$10:$AA$10)</f>
        <v>0</v>
      </c>
      <c r="E296" s="296">
        <f>SUM('30'!$X$11:$AA$11)</f>
        <v>0</v>
      </c>
      <c r="F296" s="296">
        <f>SUM('30'!$X$12:$AA$12)</f>
        <v>0</v>
      </c>
      <c r="G296" s="296">
        <f>SUM('30'!$X$13:$AA$13)</f>
        <v>0</v>
      </c>
      <c r="H296" s="296">
        <f>SUM('30'!$X$14:$AA$14)</f>
        <v>0</v>
      </c>
      <c r="I296" s="296">
        <f>SUM('30'!$X$15:$AA$15)</f>
        <v>0</v>
      </c>
      <c r="J296" s="296">
        <f>SUM('30'!$X$16:$AA$16)</f>
        <v>0</v>
      </c>
      <c r="K296" s="297">
        <f>SUM('30'!$X$31:$AA$31)</f>
        <v>0</v>
      </c>
      <c r="L296" s="297">
        <f>SUM('30'!$X$32:$AA$32)</f>
        <v>0</v>
      </c>
      <c r="M296" s="297">
        <f>SUM('30'!$X$33:$AA$33)</f>
        <v>0</v>
      </c>
      <c r="N296" s="297">
        <f>SUM('30'!$X$34:$AA$34)</f>
        <v>0</v>
      </c>
      <c r="O296" s="297">
        <f>SUM('30'!$X$35:$AA$35)</f>
        <v>0</v>
      </c>
      <c r="P296" s="297">
        <f>SUM('30'!$X$36:$AA$36)</f>
        <v>0</v>
      </c>
      <c r="Q296" s="298">
        <f>SUM('30'!$X$38:$AA$38)</f>
        <v>0</v>
      </c>
      <c r="R296" s="298">
        <f>SUM('30'!$X$39:$AA$39)</f>
        <v>0</v>
      </c>
      <c r="S296" s="298">
        <f>SUM('30'!$X$40:$AA$40)</f>
        <v>0</v>
      </c>
      <c r="T296" s="277"/>
      <c r="U296" s="289">
        <f t="shared" si="18"/>
        <v>0</v>
      </c>
      <c r="V296" s="299">
        <f t="shared" si="19"/>
        <v>0</v>
      </c>
      <c r="W296" s="299">
        <f t="shared" si="20"/>
        <v>0.75546973173843734</v>
      </c>
      <c r="X296" s="289">
        <f t="shared" si="21"/>
        <v>0</v>
      </c>
      <c r="Y296" s="299">
        <f t="shared" si="22"/>
        <v>0.75546973173843734</v>
      </c>
    </row>
    <row r="297" spans="1:25" x14ac:dyDescent="0.2">
      <c r="B297" s="294" t="s">
        <v>5</v>
      </c>
      <c r="C297" s="295">
        <f t="shared" si="23"/>
        <v>45620</v>
      </c>
      <c r="D297" s="296">
        <f>SUM('30'!$AB$10:$AE$10)</f>
        <v>0</v>
      </c>
      <c r="E297" s="296">
        <f>SUM('30'!$AB$11:$AE$11)</f>
        <v>0</v>
      </c>
      <c r="F297" s="296">
        <f>SUM('30'!$AB$12:$AE$12)</f>
        <v>0</v>
      </c>
      <c r="G297" s="296">
        <f>SUM('30'!$AB$13:$AE$13)</f>
        <v>0</v>
      </c>
      <c r="H297" s="296">
        <f>SUM('30'!$AB$14:$AE$14)</f>
        <v>0</v>
      </c>
      <c r="I297" s="296">
        <f>SUM('30'!$AB$15:$AE$15)</f>
        <v>0</v>
      </c>
      <c r="J297" s="296">
        <f>SUM('30'!$AB$16:$AE$16)</f>
        <v>0</v>
      </c>
      <c r="K297" s="297">
        <f>SUM('30'!$AB$31:$AE$31)</f>
        <v>0</v>
      </c>
      <c r="L297" s="297">
        <f>SUM('30'!$AB$32:$AE$32)</f>
        <v>0</v>
      </c>
      <c r="M297" s="297">
        <f>SUM('30'!$AB$33:$AE$33)</f>
        <v>0</v>
      </c>
      <c r="N297" s="297">
        <f>SUM('30'!$AB$34:$AE$34)</f>
        <v>0</v>
      </c>
      <c r="O297" s="297">
        <f>SUM('30'!$AB$35:$AE$35)</f>
        <v>0</v>
      </c>
      <c r="P297" s="297">
        <f>SUM('30'!$AB$36:$AE$36)</f>
        <v>0</v>
      </c>
      <c r="Q297" s="298">
        <f>SUM('30'!$AB$38:$AE$38)</f>
        <v>0</v>
      </c>
      <c r="R297" s="298">
        <f>SUM('30'!$AB$39:$AE$39)</f>
        <v>0</v>
      </c>
      <c r="S297" s="298">
        <f>SUM('30'!$AB$40:$AE$40)</f>
        <v>0</v>
      </c>
      <c r="T297" s="277"/>
      <c r="U297" s="289">
        <f t="shared" si="18"/>
        <v>0</v>
      </c>
      <c r="V297" s="299">
        <f t="shared" si="19"/>
        <v>0</v>
      </c>
      <c r="W297" s="299">
        <f t="shared" si="20"/>
        <v>0.7380146745866748</v>
      </c>
      <c r="X297" s="289">
        <f t="shared" si="21"/>
        <v>0</v>
      </c>
      <c r="Y297" s="299">
        <f t="shared" si="22"/>
        <v>0.7380146745866748</v>
      </c>
    </row>
    <row r="298" spans="1:25" x14ac:dyDescent="0.2">
      <c r="A298" s="272">
        <v>31</v>
      </c>
      <c r="B298" s="294" t="s">
        <v>0</v>
      </c>
      <c r="C298" s="295">
        <f t="shared" si="23"/>
        <v>45621</v>
      </c>
      <c r="D298" s="296">
        <f>SUM('31'!$D$10:$G$10)</f>
        <v>0</v>
      </c>
      <c r="E298" s="296">
        <f>SUM('31'!$D$11:$G$11)</f>
        <v>0</v>
      </c>
      <c r="F298" s="296">
        <f>SUM('31'!$D$12:$G$12)</f>
        <v>0</v>
      </c>
      <c r="G298" s="296">
        <f>SUM('31'!$D$13:$G$13)</f>
        <v>0</v>
      </c>
      <c r="H298" s="296">
        <f>SUM('31'!$D$14:$G$14)</f>
        <v>0</v>
      </c>
      <c r="I298" s="296">
        <f>SUM('31'!$D$15:$G$15)</f>
        <v>0</v>
      </c>
      <c r="J298" s="296">
        <f>SUM('31'!$D$16:$G$16)</f>
        <v>0</v>
      </c>
      <c r="K298" s="297">
        <f>SUM('31'!$D$31:$G$31)</f>
        <v>0</v>
      </c>
      <c r="L298" s="297">
        <f>SUM('31'!$D$32:$G$32)</f>
        <v>0</v>
      </c>
      <c r="M298" s="297">
        <f>SUM('31'!$D$33:$G$33)</f>
        <v>0</v>
      </c>
      <c r="N298" s="297">
        <f>SUM('31'!$D$34:$G$34)</f>
        <v>0</v>
      </c>
      <c r="O298" s="297">
        <f>SUM('31'!$D$35:$G$35)</f>
        <v>0</v>
      </c>
      <c r="P298" s="297">
        <f>SUM('31'!$D$36:$G$36)</f>
        <v>0</v>
      </c>
      <c r="Q298" s="298">
        <f>SUM('31'!$D$38:$G$38)</f>
        <v>0</v>
      </c>
      <c r="R298" s="298">
        <f>SUM('31'!$D$39:$G$39)</f>
        <v>0</v>
      </c>
      <c r="S298" s="298">
        <f>SUM('31'!$D$40:$G$40)</f>
        <v>0</v>
      </c>
      <c r="T298" s="277"/>
      <c r="U298" s="289">
        <f t="shared" si="18"/>
        <v>0</v>
      </c>
      <c r="V298" s="299">
        <f t="shared" si="19"/>
        <v>0</v>
      </c>
      <c r="W298" s="299">
        <f t="shared" si="20"/>
        <v>0.72096291488995412</v>
      </c>
      <c r="X298" s="289">
        <f t="shared" si="21"/>
        <v>0</v>
      </c>
      <c r="Y298" s="299">
        <f t="shared" si="22"/>
        <v>0.72096291488995412</v>
      </c>
    </row>
    <row r="299" spans="1:25" x14ac:dyDescent="0.2">
      <c r="B299" s="294" t="s">
        <v>1</v>
      </c>
      <c r="C299" s="295">
        <f t="shared" si="23"/>
        <v>45622</v>
      </c>
      <c r="D299" s="296">
        <f>SUM('31'!$H$10:$K$10)</f>
        <v>0</v>
      </c>
      <c r="E299" s="296">
        <f>SUM('31'!$H$11:$K$11)</f>
        <v>0</v>
      </c>
      <c r="F299" s="296">
        <f>SUM('31'!$H$12:$K$12)</f>
        <v>0</v>
      </c>
      <c r="G299" s="296">
        <f>SUM('31'!$H$13:$K$13)</f>
        <v>0</v>
      </c>
      <c r="H299" s="296">
        <f>SUM('31'!$H$14:$K$14)</f>
        <v>0</v>
      </c>
      <c r="I299" s="296">
        <f>SUM('31'!$H$15:$K$15)</f>
        <v>0</v>
      </c>
      <c r="J299" s="296">
        <f>SUM('31'!$H$16:$K$16)</f>
        <v>0</v>
      </c>
      <c r="K299" s="297">
        <f>SUM('31'!$H$31:$K$31)</f>
        <v>0</v>
      </c>
      <c r="L299" s="297">
        <f>SUM('31'!$H$32:$K$32)</f>
        <v>0</v>
      </c>
      <c r="M299" s="297">
        <f>SUM('31'!$H$33:$K$33)</f>
        <v>0</v>
      </c>
      <c r="N299" s="297">
        <f>SUM('31'!$H$34:$K$34)</f>
        <v>0</v>
      </c>
      <c r="O299" s="297">
        <f>SUM('31'!$H$35:$K$35)</f>
        <v>0</v>
      </c>
      <c r="P299" s="297">
        <f>SUM('31'!$H$36:$K$36)</f>
        <v>0</v>
      </c>
      <c r="Q299" s="298">
        <f>SUM('31'!$H$38:$K$38)</f>
        <v>0</v>
      </c>
      <c r="R299" s="298">
        <f>SUM('31'!$H$39:$K$39)</f>
        <v>0</v>
      </c>
      <c r="S299" s="298">
        <f>SUM('31'!$H$40:$K$40)</f>
        <v>0</v>
      </c>
      <c r="T299" s="277"/>
      <c r="U299" s="289">
        <f t="shared" si="18"/>
        <v>0</v>
      </c>
      <c r="V299" s="299">
        <f t="shared" si="19"/>
        <v>0</v>
      </c>
      <c r="W299" s="299">
        <f t="shared" si="20"/>
        <v>0.70430513449847909</v>
      </c>
      <c r="X299" s="289">
        <f t="shared" si="21"/>
        <v>0</v>
      </c>
      <c r="Y299" s="299">
        <f t="shared" si="22"/>
        <v>0.70430513449847909</v>
      </c>
    </row>
    <row r="300" spans="1:25" x14ac:dyDescent="0.2">
      <c r="B300" s="294" t="s">
        <v>2</v>
      </c>
      <c r="C300" s="295">
        <f t="shared" si="23"/>
        <v>45623</v>
      </c>
      <c r="D300" s="296">
        <f>SUM('31'!$L$10:$O$10)</f>
        <v>0</v>
      </c>
      <c r="E300" s="296">
        <f>SUM('31'!$L$11:$O$11)</f>
        <v>0</v>
      </c>
      <c r="F300" s="296">
        <f>SUM('31'!$L$12:$O$12)</f>
        <v>0</v>
      </c>
      <c r="G300" s="296">
        <f>SUM('31'!$L$13:$O$13)</f>
        <v>0</v>
      </c>
      <c r="H300" s="296">
        <f>SUM('31'!$L$14:$O$14)</f>
        <v>0</v>
      </c>
      <c r="I300" s="296">
        <f>SUM('31'!$L$15:$O$15)</f>
        <v>0</v>
      </c>
      <c r="J300" s="296">
        <f>SUM('31'!$L$16:$O$16)</f>
        <v>0</v>
      </c>
      <c r="K300" s="297">
        <f>SUM('31'!$L$31:$O$31)</f>
        <v>0</v>
      </c>
      <c r="L300" s="297">
        <f>SUM('31'!$L$32:$O$32)</f>
        <v>0</v>
      </c>
      <c r="M300" s="297">
        <f>SUM('31'!$L$33:$O$33)</f>
        <v>0</v>
      </c>
      <c r="N300" s="297">
        <f>SUM('31'!$L$34:$O$34)</f>
        <v>0</v>
      </c>
      <c r="O300" s="297">
        <f>SUM('31'!$L$35:$O$35)</f>
        <v>0</v>
      </c>
      <c r="P300" s="297">
        <f>SUM('31'!$L$36:$O$36)</f>
        <v>0</v>
      </c>
      <c r="Q300" s="298">
        <f>SUM('31'!$L$38:$O$38)</f>
        <v>0</v>
      </c>
      <c r="R300" s="298">
        <f>SUM('31'!$L$39:$O$39)</f>
        <v>0</v>
      </c>
      <c r="S300" s="298">
        <f>SUM('31'!$L$40:$O$40)</f>
        <v>0</v>
      </c>
      <c r="T300" s="277"/>
      <c r="U300" s="289">
        <f t="shared" si="18"/>
        <v>0</v>
      </c>
      <c r="V300" s="299">
        <f t="shared" si="19"/>
        <v>0</v>
      </c>
      <c r="W300" s="299">
        <f t="shared" si="20"/>
        <v>0.68803223055742857</v>
      </c>
      <c r="X300" s="289">
        <f t="shared" si="21"/>
        <v>0</v>
      </c>
      <c r="Y300" s="299">
        <f t="shared" si="22"/>
        <v>0.68803223055742857</v>
      </c>
    </row>
    <row r="301" spans="1:25" x14ac:dyDescent="0.2">
      <c r="B301" s="294" t="s">
        <v>55</v>
      </c>
      <c r="C301" s="295">
        <f t="shared" si="23"/>
        <v>45624</v>
      </c>
      <c r="D301" s="296">
        <f>SUM('31'!$P$10:$S$10)</f>
        <v>0</v>
      </c>
      <c r="E301" s="296">
        <f>SUM('31'!$P$11:$S$11)</f>
        <v>0</v>
      </c>
      <c r="F301" s="296">
        <f>SUM('31'!$P$12:$S$12)</f>
        <v>0</v>
      </c>
      <c r="G301" s="296">
        <f>SUM('31'!$P$13:$S$13)</f>
        <v>0</v>
      </c>
      <c r="H301" s="296">
        <f>SUM('31'!$P$14:$S$14)</f>
        <v>0</v>
      </c>
      <c r="I301" s="296">
        <f>SUM('31'!$P$15:$S$15)</f>
        <v>0</v>
      </c>
      <c r="J301" s="296">
        <f>SUM('31'!$P$16:$S$16)</f>
        <v>0</v>
      </c>
      <c r="K301" s="297">
        <f>SUM('31'!$P$31:$S$31)</f>
        <v>0</v>
      </c>
      <c r="L301" s="297">
        <f>SUM('31'!$P$32:$S$32)</f>
        <v>0</v>
      </c>
      <c r="M301" s="297">
        <f>SUM('31'!$P$33:$S$33)</f>
        <v>0</v>
      </c>
      <c r="N301" s="297">
        <f>SUM('31'!$P$34:$S$34)</f>
        <v>0</v>
      </c>
      <c r="O301" s="297">
        <f>SUM('31'!$P$35:$S$35)</f>
        <v>0</v>
      </c>
      <c r="P301" s="297">
        <f>SUM('31'!$P$36:$S$36)</f>
        <v>0</v>
      </c>
      <c r="Q301" s="298">
        <f>SUM('31'!$P$38:$S$38)</f>
        <v>0</v>
      </c>
      <c r="R301" s="298">
        <f>SUM('31'!$P$39:$S$39)</f>
        <v>0</v>
      </c>
      <c r="S301" s="298">
        <f>SUM('31'!$P$40:$S$40)</f>
        <v>0</v>
      </c>
      <c r="T301" s="277"/>
      <c r="U301" s="289">
        <f t="shared" si="18"/>
        <v>0</v>
      </c>
      <c r="V301" s="299">
        <f t="shared" si="19"/>
        <v>0</v>
      </c>
      <c r="W301" s="299">
        <f t="shared" si="20"/>
        <v>0.67213531053258679</v>
      </c>
      <c r="X301" s="289">
        <f t="shared" si="21"/>
        <v>0</v>
      </c>
      <c r="Y301" s="299">
        <f t="shared" si="22"/>
        <v>0.67213531053258679</v>
      </c>
    </row>
    <row r="302" spans="1:25" x14ac:dyDescent="0.2">
      <c r="B302" s="294" t="s">
        <v>3</v>
      </c>
      <c r="C302" s="295">
        <f t="shared" si="23"/>
        <v>45625</v>
      </c>
      <c r="D302" s="296">
        <f>SUM('31'!$T$10:$W$10)</f>
        <v>0</v>
      </c>
      <c r="E302" s="296">
        <f>SUM('31'!$T$11:$W$11)</f>
        <v>0</v>
      </c>
      <c r="F302" s="296">
        <f>SUM('31'!$T$12:$W$12)</f>
        <v>0</v>
      </c>
      <c r="G302" s="296">
        <f>SUM('31'!$T$13:$W$13)</f>
        <v>0</v>
      </c>
      <c r="H302" s="296">
        <f>SUM('31'!$T$14:$W$14)</f>
        <v>0</v>
      </c>
      <c r="I302" s="296">
        <f>SUM('31'!$T$15:$W$15)</f>
        <v>0</v>
      </c>
      <c r="J302" s="296">
        <f>SUM('31'!$T$16:$W$16)</f>
        <v>0</v>
      </c>
      <c r="K302" s="297">
        <f>SUM('31'!$T$31:$W$31)</f>
        <v>0</v>
      </c>
      <c r="L302" s="297">
        <f>SUM('31'!$T$32:$W$32)</f>
        <v>0</v>
      </c>
      <c r="M302" s="297">
        <f>SUM('31'!$T$33:$W$33)</f>
        <v>0</v>
      </c>
      <c r="N302" s="297">
        <f>SUM('31'!$T$34:$W$34)</f>
        <v>0</v>
      </c>
      <c r="O302" s="297">
        <f>SUM('31'!$T$35:$W$35)</f>
        <v>0</v>
      </c>
      <c r="P302" s="297">
        <f>SUM('31'!$T$36:$W$36)</f>
        <v>0</v>
      </c>
      <c r="Q302" s="298">
        <f>SUM('31'!$T$38:$W$38)</f>
        <v>0</v>
      </c>
      <c r="R302" s="298">
        <f>SUM('31'!$T$39:$W$39)</f>
        <v>0</v>
      </c>
      <c r="S302" s="298">
        <f>SUM('31'!$T$40:$W$40)</f>
        <v>0</v>
      </c>
      <c r="T302" s="277"/>
      <c r="U302" s="289">
        <f t="shared" si="18"/>
        <v>0</v>
      </c>
      <c r="V302" s="299">
        <f t="shared" si="19"/>
        <v>0</v>
      </c>
      <c r="W302" s="299">
        <f t="shared" si="20"/>
        <v>0.65660568735090519</v>
      </c>
      <c r="X302" s="289">
        <f t="shared" si="21"/>
        <v>0</v>
      </c>
      <c r="Y302" s="299">
        <f t="shared" si="22"/>
        <v>0.65660568735090519</v>
      </c>
    </row>
    <row r="303" spans="1:25" x14ac:dyDescent="0.2">
      <c r="B303" s="294" t="s">
        <v>4</v>
      </c>
      <c r="C303" s="295">
        <f t="shared" si="23"/>
        <v>45626</v>
      </c>
      <c r="D303" s="296">
        <f>SUM('31'!$X$10:$AA$10)</f>
        <v>0</v>
      </c>
      <c r="E303" s="296">
        <f>SUM('31'!$X$11:$AA$11)</f>
        <v>0</v>
      </c>
      <c r="F303" s="296">
        <f>SUM('31'!$X$12:$AA$12)</f>
        <v>0</v>
      </c>
      <c r="G303" s="296">
        <f>SUM('31'!$X$13:$AA$13)</f>
        <v>0</v>
      </c>
      <c r="H303" s="296">
        <f>SUM('31'!$X$14:$AA$14)</f>
        <v>0</v>
      </c>
      <c r="I303" s="296">
        <f>SUM('31'!$X$15:$AA$15)</f>
        <v>0</v>
      </c>
      <c r="J303" s="296">
        <f>SUM('31'!$X$16:$AA$16)</f>
        <v>0</v>
      </c>
      <c r="K303" s="297">
        <f>SUM('31'!$X$31:$AA$31)</f>
        <v>0</v>
      </c>
      <c r="L303" s="297">
        <f>SUM('31'!$X$32:$AA$32)</f>
        <v>0</v>
      </c>
      <c r="M303" s="297">
        <f>SUM('31'!$X$33:$AA$33)</f>
        <v>0</v>
      </c>
      <c r="N303" s="297">
        <f>SUM('31'!$X$34:$AA$34)</f>
        <v>0</v>
      </c>
      <c r="O303" s="297">
        <f>SUM('31'!$X$35:$AA$35)</f>
        <v>0</v>
      </c>
      <c r="P303" s="297">
        <f>SUM('31'!$X$36:$AA$36)</f>
        <v>0</v>
      </c>
      <c r="Q303" s="298">
        <f>SUM('31'!$X$38:$AA$38)</f>
        <v>0</v>
      </c>
      <c r="R303" s="298">
        <f>SUM('31'!$X$39:$AA$39)</f>
        <v>0</v>
      </c>
      <c r="S303" s="298">
        <f>SUM('31'!$X$40:$AA$40)</f>
        <v>0</v>
      </c>
      <c r="T303" s="277"/>
      <c r="U303" s="289">
        <f t="shared" si="18"/>
        <v>0</v>
      </c>
      <c r="V303" s="299">
        <f t="shared" si="19"/>
        <v>0</v>
      </c>
      <c r="W303" s="299">
        <f t="shared" si="20"/>
        <v>0.6414348746533417</v>
      </c>
      <c r="X303" s="289">
        <f t="shared" si="21"/>
        <v>0</v>
      </c>
      <c r="Y303" s="299">
        <f t="shared" si="22"/>
        <v>0.6414348746533417</v>
      </c>
    </row>
    <row r="304" spans="1:25" x14ac:dyDescent="0.2">
      <c r="B304" s="294" t="s">
        <v>5</v>
      </c>
      <c r="C304" s="295">
        <f t="shared" si="23"/>
        <v>45627</v>
      </c>
      <c r="D304" s="296">
        <f>SUM('31'!$AB$10:$AE$10)</f>
        <v>0</v>
      </c>
      <c r="E304" s="296">
        <f>SUM('31'!$AB$11:$AE$11)</f>
        <v>0</v>
      </c>
      <c r="F304" s="296">
        <f>SUM('31'!$AB$12:$AE$12)</f>
        <v>0</v>
      </c>
      <c r="G304" s="296">
        <f>SUM('31'!$AB$13:$AE$13)</f>
        <v>0</v>
      </c>
      <c r="H304" s="296">
        <f>SUM('31'!$AB$14:$AE$14)</f>
        <v>0</v>
      </c>
      <c r="I304" s="296">
        <f>SUM('31'!$AB$15:$AE$15)</f>
        <v>0</v>
      </c>
      <c r="J304" s="296">
        <f>SUM('31'!$AB$16:$AE$16)</f>
        <v>0</v>
      </c>
      <c r="K304" s="297">
        <f>SUM('31'!$AB$31:$AE$31)</f>
        <v>0</v>
      </c>
      <c r="L304" s="297">
        <f>SUM('31'!$AB$32:$AE$32)</f>
        <v>0</v>
      </c>
      <c r="M304" s="297">
        <f>SUM('31'!$AB$33:$AE$33)</f>
        <v>0</v>
      </c>
      <c r="N304" s="297">
        <f>SUM('31'!$AB$34:$AE$34)</f>
        <v>0</v>
      </c>
      <c r="O304" s="297">
        <f>SUM('31'!$AB$35:$AE$35)</f>
        <v>0</v>
      </c>
      <c r="P304" s="297">
        <f>SUM('31'!$AB$36:$AE$36)</f>
        <v>0</v>
      </c>
      <c r="Q304" s="298">
        <f>SUM('31'!$AB$38:$AE$38)</f>
        <v>0</v>
      </c>
      <c r="R304" s="298">
        <f>SUM('31'!$AB$39:$AE$39)</f>
        <v>0</v>
      </c>
      <c r="S304" s="298">
        <f>SUM('31'!$AB$40:$AE$40)</f>
        <v>0</v>
      </c>
      <c r="T304" s="277"/>
      <c r="U304" s="289">
        <f t="shared" si="18"/>
        <v>0</v>
      </c>
      <c r="V304" s="299">
        <f t="shared" si="19"/>
        <v>0</v>
      </c>
      <c r="W304" s="299">
        <f t="shared" si="20"/>
        <v>0.62661458215738219</v>
      </c>
      <c r="X304" s="289">
        <f t="shared" si="21"/>
        <v>0</v>
      </c>
      <c r="Y304" s="299">
        <f t="shared" si="22"/>
        <v>0.62661458215738219</v>
      </c>
    </row>
    <row r="305" spans="1:25" x14ac:dyDescent="0.2">
      <c r="A305" s="272">
        <v>32</v>
      </c>
      <c r="B305" s="294" t="s">
        <v>0</v>
      </c>
      <c r="C305" s="295">
        <f t="shared" si="23"/>
        <v>45628</v>
      </c>
      <c r="D305" s="296">
        <f>SUM('32'!$D$10:$G$10)</f>
        <v>0</v>
      </c>
      <c r="E305" s="296">
        <f>SUM('32'!$D$11:$G$11)</f>
        <v>0</v>
      </c>
      <c r="F305" s="296">
        <f>SUM('32'!$D$12:$G$12)</f>
        <v>0</v>
      </c>
      <c r="G305" s="296">
        <f>SUM('32'!$D$13:$G$13)</f>
        <v>0</v>
      </c>
      <c r="H305" s="296">
        <f>SUM('32'!$D$14:$G$14)</f>
        <v>0</v>
      </c>
      <c r="I305" s="296">
        <f>SUM('32'!$D$15:$G$15)</f>
        <v>0</v>
      </c>
      <c r="J305" s="296">
        <f>SUM('32'!$D$16:$G$16)</f>
        <v>0</v>
      </c>
      <c r="K305" s="297">
        <f>SUM('32'!$D$31:$G$31)</f>
        <v>0</v>
      </c>
      <c r="L305" s="297">
        <f>SUM('32'!$D$32:$G$32)</f>
        <v>0</v>
      </c>
      <c r="M305" s="297">
        <f>SUM('32'!$D$33:$G$33)</f>
        <v>0</v>
      </c>
      <c r="N305" s="297">
        <f>SUM('32'!$D$34:$G$34)</f>
        <v>0</v>
      </c>
      <c r="O305" s="297">
        <f>SUM('32'!$D$35:$G$35)</f>
        <v>0</v>
      </c>
      <c r="P305" s="297">
        <f>SUM('32'!$D$36:$G$36)</f>
        <v>0</v>
      </c>
      <c r="Q305" s="298">
        <f>SUM('32'!$D$38:$G$38)</f>
        <v>0</v>
      </c>
      <c r="R305" s="298">
        <f>SUM('32'!$D$39:$G$39)</f>
        <v>0</v>
      </c>
      <c r="S305" s="298">
        <f>SUM('32'!$D$40:$G$40)</f>
        <v>0</v>
      </c>
      <c r="T305" s="277"/>
      <c r="U305" s="289">
        <f t="shared" si="18"/>
        <v>0</v>
      </c>
      <c r="V305" s="299">
        <f t="shared" si="19"/>
        <v>0</v>
      </c>
      <c r="W305" s="299">
        <f t="shared" si="20"/>
        <v>0.61213671112671086</v>
      </c>
      <c r="X305" s="289">
        <f t="shared" si="21"/>
        <v>0</v>
      </c>
      <c r="Y305" s="299">
        <f t="shared" si="22"/>
        <v>0.61213671112671086</v>
      </c>
    </row>
    <row r="306" spans="1:25" x14ac:dyDescent="0.2">
      <c r="B306" s="294" t="s">
        <v>1</v>
      </c>
      <c r="C306" s="295">
        <f t="shared" si="23"/>
        <v>45629</v>
      </c>
      <c r="D306" s="296">
        <f>SUM('32'!$H$10:$K$10)</f>
        <v>0</v>
      </c>
      <c r="E306" s="296">
        <f>SUM('32'!$H$11:$K$11)</f>
        <v>0</v>
      </c>
      <c r="F306" s="296">
        <f>SUM('32'!$H$12:$K$12)</f>
        <v>0</v>
      </c>
      <c r="G306" s="296">
        <f>SUM('32'!$H$13:$K$13)</f>
        <v>0</v>
      </c>
      <c r="H306" s="296">
        <f>SUM('32'!$H$14:$K$14)</f>
        <v>0</v>
      </c>
      <c r="I306" s="296">
        <f>SUM('32'!$H$15:$K$15)</f>
        <v>0</v>
      </c>
      <c r="J306" s="296">
        <f>SUM('32'!$H$16:$K$16)</f>
        <v>0</v>
      </c>
      <c r="K306" s="297">
        <f>SUM('32'!$H$31:$K$31)</f>
        <v>0</v>
      </c>
      <c r="L306" s="297">
        <f>SUM('32'!$H$32:$K$32)</f>
        <v>0</v>
      </c>
      <c r="M306" s="297">
        <f>SUM('32'!$H$33:$K$33)</f>
        <v>0</v>
      </c>
      <c r="N306" s="297">
        <f>SUM('32'!$H$34:$K$34)</f>
        <v>0</v>
      </c>
      <c r="O306" s="297">
        <f>SUM('32'!$H$35:$K$35)</f>
        <v>0</v>
      </c>
      <c r="P306" s="297">
        <f>SUM('32'!$H$36:$K$36)</f>
        <v>0</v>
      </c>
      <c r="Q306" s="298">
        <f>SUM('32'!$H$38:$K$38)</f>
        <v>0</v>
      </c>
      <c r="R306" s="298">
        <f>SUM('32'!$H$39:$K$39)</f>
        <v>0</v>
      </c>
      <c r="S306" s="298">
        <f>SUM('32'!$H$40:$K$40)</f>
        <v>0</v>
      </c>
      <c r="T306" s="277"/>
      <c r="U306" s="289">
        <f t="shared" si="18"/>
        <v>0</v>
      </c>
      <c r="V306" s="299">
        <f t="shared" si="19"/>
        <v>0</v>
      </c>
      <c r="W306" s="299">
        <f t="shared" si="20"/>
        <v>0.59799334994555364</v>
      </c>
      <c r="X306" s="289">
        <f t="shared" si="21"/>
        <v>0</v>
      </c>
      <c r="Y306" s="299">
        <f t="shared" si="22"/>
        <v>0.59799334994555364</v>
      </c>
    </row>
    <row r="307" spans="1:25" x14ac:dyDescent="0.2">
      <c r="B307" s="294" t="s">
        <v>2</v>
      </c>
      <c r="C307" s="295">
        <f t="shared" si="23"/>
        <v>45630</v>
      </c>
      <c r="D307" s="296">
        <f>SUM('32'!$L$10:$O$10)</f>
        <v>0</v>
      </c>
      <c r="E307" s="296">
        <f>SUM('32'!$L$11:$O$11)</f>
        <v>0</v>
      </c>
      <c r="F307" s="296">
        <f>SUM('32'!$L$12:$O$12)</f>
        <v>0</v>
      </c>
      <c r="G307" s="296">
        <f>SUM('32'!$L$13:$O$13)</f>
        <v>0</v>
      </c>
      <c r="H307" s="296">
        <f>SUM('32'!$L$14:$O$14)</f>
        <v>0</v>
      </c>
      <c r="I307" s="296">
        <f>SUM('32'!$L$15:$O$15)</f>
        <v>0</v>
      </c>
      <c r="J307" s="296">
        <f>SUM('32'!$L$16:$O$16)</f>
        <v>0</v>
      </c>
      <c r="K307" s="297">
        <f>SUM('32'!$L$31:$O$31)</f>
        <v>0</v>
      </c>
      <c r="L307" s="297">
        <f>SUM('32'!$L$32:$O$32)</f>
        <v>0</v>
      </c>
      <c r="M307" s="297">
        <f>SUM('32'!$L$33:$O$33)</f>
        <v>0</v>
      </c>
      <c r="N307" s="297">
        <f>SUM('32'!$L$34:$O$34)</f>
        <v>0</v>
      </c>
      <c r="O307" s="297">
        <f>SUM('32'!$L$35:$O$35)</f>
        <v>0</v>
      </c>
      <c r="P307" s="297">
        <f>SUM('32'!$L$36:$O$36)</f>
        <v>0</v>
      </c>
      <c r="Q307" s="298">
        <f>SUM('32'!$L$38:$O$38)</f>
        <v>0</v>
      </c>
      <c r="R307" s="298">
        <f>SUM('32'!$L$39:$O$39)</f>
        <v>0</v>
      </c>
      <c r="S307" s="298">
        <f>SUM('32'!$L$40:$O$40)</f>
        <v>0</v>
      </c>
      <c r="T307" s="277"/>
      <c r="U307" s="289">
        <f t="shared" si="18"/>
        <v>0</v>
      </c>
      <c r="V307" s="299">
        <f t="shared" si="19"/>
        <v>0</v>
      </c>
      <c r="W307" s="299">
        <f t="shared" si="20"/>
        <v>0.584176769795275</v>
      </c>
      <c r="X307" s="289">
        <f t="shared" si="21"/>
        <v>0</v>
      </c>
      <c r="Y307" s="299">
        <f t="shared" si="22"/>
        <v>0.584176769795275</v>
      </c>
    </row>
    <row r="308" spans="1:25" x14ac:dyDescent="0.2">
      <c r="B308" s="294" t="s">
        <v>55</v>
      </c>
      <c r="C308" s="295">
        <f t="shared" si="23"/>
        <v>45631</v>
      </c>
      <c r="D308" s="296">
        <f>SUM('32'!$P$10:$S$10)</f>
        <v>0</v>
      </c>
      <c r="E308" s="296">
        <f>SUM('32'!$P$11:$S$11)</f>
        <v>0</v>
      </c>
      <c r="F308" s="296">
        <f>SUM('32'!$P$12:$S$12)</f>
        <v>0</v>
      </c>
      <c r="G308" s="296">
        <f>SUM('32'!$P$13:$S$13)</f>
        <v>0</v>
      </c>
      <c r="H308" s="296">
        <f>SUM('32'!$P$14:$S$14)</f>
        <v>0</v>
      </c>
      <c r="I308" s="296">
        <f>SUM('32'!$P$15:$S$15)</f>
        <v>0</v>
      </c>
      <c r="J308" s="296">
        <f>SUM('32'!$P$16:$S$16)</f>
        <v>0</v>
      </c>
      <c r="K308" s="297">
        <f>SUM('32'!$P$31:$S$31)</f>
        <v>0</v>
      </c>
      <c r="L308" s="297">
        <f>SUM('32'!$P$32:$S$32)</f>
        <v>0</v>
      </c>
      <c r="M308" s="297">
        <f>SUM('32'!$P$33:$S$33)</f>
        <v>0</v>
      </c>
      <c r="N308" s="297">
        <f>SUM('32'!$P$34:$S$34)</f>
        <v>0</v>
      </c>
      <c r="O308" s="297">
        <f>SUM('32'!$P$35:$S$35)</f>
        <v>0</v>
      </c>
      <c r="P308" s="297">
        <f>SUM('32'!$P$36:$S$36)</f>
        <v>0</v>
      </c>
      <c r="Q308" s="298">
        <f>SUM('32'!$P$38:$S$38)</f>
        <v>0</v>
      </c>
      <c r="R308" s="298">
        <f>SUM('32'!$P$39:$S$39)</f>
        <v>0</v>
      </c>
      <c r="S308" s="298">
        <f>SUM('32'!$P$40:$S$40)</f>
        <v>0</v>
      </c>
      <c r="T308" s="277"/>
      <c r="U308" s="289">
        <f t="shared" si="18"/>
        <v>0</v>
      </c>
      <c r="V308" s="299">
        <f t="shared" si="19"/>
        <v>0</v>
      </c>
      <c r="W308" s="299">
        <f t="shared" si="20"/>
        <v>0.57067942043086795</v>
      </c>
      <c r="X308" s="289">
        <f t="shared" si="21"/>
        <v>0</v>
      </c>
      <c r="Y308" s="299">
        <f t="shared" si="22"/>
        <v>0.57067942043086795</v>
      </c>
    </row>
    <row r="309" spans="1:25" x14ac:dyDescent="0.2">
      <c r="B309" s="294" t="s">
        <v>3</v>
      </c>
      <c r="C309" s="295">
        <f t="shared" si="23"/>
        <v>45632</v>
      </c>
      <c r="D309" s="296">
        <f>SUM('32'!$T$10:$W$10)</f>
        <v>0</v>
      </c>
      <c r="E309" s="296">
        <f>SUM('32'!$T$11:$W$11)</f>
        <v>0</v>
      </c>
      <c r="F309" s="296">
        <f>SUM('32'!$T$12:$W$12)</f>
        <v>0</v>
      </c>
      <c r="G309" s="296">
        <f>SUM('32'!$T$13:$W$13)</f>
        <v>0</v>
      </c>
      <c r="H309" s="296">
        <f>SUM('32'!$T$14:$W$14)</f>
        <v>0</v>
      </c>
      <c r="I309" s="296">
        <f>SUM('32'!$T$15:$W$15)</f>
        <v>0</v>
      </c>
      <c r="J309" s="296">
        <f>SUM('32'!$T$16:$W$16)</f>
        <v>0</v>
      </c>
      <c r="K309" s="297">
        <f>SUM('32'!$T$31:$W$31)</f>
        <v>0</v>
      </c>
      <c r="L309" s="297">
        <f>SUM('32'!$T$32:$W$32)</f>
        <v>0</v>
      </c>
      <c r="M309" s="297">
        <f>SUM('32'!$T$33:$W$33)</f>
        <v>0</v>
      </c>
      <c r="N309" s="297">
        <f>SUM('32'!$T$34:$W$34)</f>
        <v>0</v>
      </c>
      <c r="O309" s="297">
        <f>SUM('32'!$T$35:$W$35)</f>
        <v>0</v>
      </c>
      <c r="P309" s="297">
        <f>SUM('32'!$T$36:$W$36)</f>
        <v>0</v>
      </c>
      <c r="Q309" s="298">
        <f>SUM('32'!$T$38:$W$38)</f>
        <v>0</v>
      </c>
      <c r="R309" s="298">
        <f>SUM('32'!$T$39:$W$39)</f>
        <v>0</v>
      </c>
      <c r="S309" s="298">
        <f>SUM('32'!$T$40:$W$40)</f>
        <v>0</v>
      </c>
      <c r="T309" s="277"/>
      <c r="U309" s="289">
        <f t="shared" si="18"/>
        <v>0</v>
      </c>
      <c r="V309" s="299">
        <f t="shared" si="19"/>
        <v>0</v>
      </c>
      <c r="W309" s="299">
        <f t="shared" si="20"/>
        <v>0.55749392605502657</v>
      </c>
      <c r="X309" s="289">
        <f t="shared" si="21"/>
        <v>0</v>
      </c>
      <c r="Y309" s="299">
        <f t="shared" si="22"/>
        <v>0.55749392605502657</v>
      </c>
    </row>
    <row r="310" spans="1:25" x14ac:dyDescent="0.2">
      <c r="B310" s="294" t="s">
        <v>4</v>
      </c>
      <c r="C310" s="295">
        <f t="shared" si="23"/>
        <v>45633</v>
      </c>
      <c r="D310" s="296">
        <f>SUM('32'!$X$10:$AA$10)</f>
        <v>0</v>
      </c>
      <c r="E310" s="296">
        <f>SUM('32'!$X$11:$AA$11)</f>
        <v>0</v>
      </c>
      <c r="F310" s="296">
        <f>SUM('32'!$X$12:$AA$12)</f>
        <v>0</v>
      </c>
      <c r="G310" s="296">
        <f>SUM('32'!$X$13:$AA$13)</f>
        <v>0</v>
      </c>
      <c r="H310" s="296">
        <f>SUM('32'!$X$14:$AA$14)</f>
        <v>0</v>
      </c>
      <c r="I310" s="296">
        <f>SUM('32'!$X$15:$AA$15)</f>
        <v>0</v>
      </c>
      <c r="J310" s="296">
        <f>SUM('32'!$X$16:$AA$16)</f>
        <v>0</v>
      </c>
      <c r="K310" s="297">
        <f>SUM('32'!$X$31:$AA$31)</f>
        <v>0</v>
      </c>
      <c r="L310" s="297">
        <f>SUM('32'!$X$32:$AA$32)</f>
        <v>0</v>
      </c>
      <c r="M310" s="297">
        <f>SUM('32'!$X$33:$AA$33)</f>
        <v>0</v>
      </c>
      <c r="N310" s="297">
        <f>SUM('32'!$X$34:$AA$34)</f>
        <v>0</v>
      </c>
      <c r="O310" s="297">
        <f>SUM('32'!$X$35:$AA$35)</f>
        <v>0</v>
      </c>
      <c r="P310" s="297">
        <f>SUM('32'!$X$36:$AA$36)</f>
        <v>0</v>
      </c>
      <c r="Q310" s="298">
        <f>SUM('32'!$X$38:$AA$38)</f>
        <v>0</v>
      </c>
      <c r="R310" s="298">
        <f>SUM('32'!$X$39:$AA$39)</f>
        <v>0</v>
      </c>
      <c r="S310" s="298">
        <f>SUM('32'!$X$40:$AA$40)</f>
        <v>0</v>
      </c>
      <c r="T310" s="277"/>
      <c r="U310" s="289">
        <f t="shared" si="18"/>
        <v>0</v>
      </c>
      <c r="V310" s="299">
        <f t="shared" si="19"/>
        <v>0</v>
      </c>
      <c r="W310" s="299">
        <f t="shared" si="20"/>
        <v>0.54461308128754871</v>
      </c>
      <c r="X310" s="289">
        <f t="shared" si="21"/>
        <v>0</v>
      </c>
      <c r="Y310" s="299">
        <f t="shared" si="22"/>
        <v>0.54461308128754871</v>
      </c>
    </row>
    <row r="311" spans="1:25" x14ac:dyDescent="0.2">
      <c r="B311" s="294" t="s">
        <v>5</v>
      </c>
      <c r="C311" s="295">
        <f t="shared" si="23"/>
        <v>45634</v>
      </c>
      <c r="D311" s="296">
        <f>SUM('32'!$AB$10:$AE$10)</f>
        <v>0</v>
      </c>
      <c r="E311" s="296">
        <f>SUM('32'!$AB$11:$AE$11)</f>
        <v>0</v>
      </c>
      <c r="F311" s="296">
        <f>SUM('32'!$AB$12:$AE$12)</f>
        <v>0</v>
      </c>
      <c r="G311" s="296">
        <f>SUM('32'!$AB$13:$AE$13)</f>
        <v>0</v>
      </c>
      <c r="H311" s="296">
        <f>SUM('32'!$AB$14:$AE$14)</f>
        <v>0</v>
      </c>
      <c r="I311" s="296">
        <f>SUM('32'!$AB$15:$AE$15)</f>
        <v>0</v>
      </c>
      <c r="J311" s="296">
        <f>SUM('32'!$AB$16:$AE$16)</f>
        <v>0</v>
      </c>
      <c r="K311" s="297">
        <f>SUM('32'!$AB$31:$AE$31)</f>
        <v>0</v>
      </c>
      <c r="L311" s="297">
        <f>SUM('32'!$AB$32:$AE$32)</f>
        <v>0</v>
      </c>
      <c r="M311" s="297">
        <f>SUM('32'!$AB$33:$AE$33)</f>
        <v>0</v>
      </c>
      <c r="N311" s="297">
        <f>SUM('32'!$AB$34:$AE$34)</f>
        <v>0</v>
      </c>
      <c r="O311" s="297">
        <f>SUM('32'!$AB$35:$AE$35)</f>
        <v>0</v>
      </c>
      <c r="P311" s="297">
        <f>SUM('32'!$AB$36:$AE$36)</f>
        <v>0</v>
      </c>
      <c r="Q311" s="298">
        <f>SUM('32'!$AB$38:$AE$38)</f>
        <v>0</v>
      </c>
      <c r="R311" s="298">
        <f>SUM('32'!$AB$39:$AE$39)</f>
        <v>0</v>
      </c>
      <c r="S311" s="298">
        <f>SUM('32'!$AB$40:$AE$40)</f>
        <v>0</v>
      </c>
      <c r="T311" s="277"/>
      <c r="U311" s="289">
        <f t="shared" si="18"/>
        <v>0</v>
      </c>
      <c r="V311" s="299">
        <f t="shared" si="19"/>
        <v>0</v>
      </c>
      <c r="W311" s="299">
        <f t="shared" si="20"/>
        <v>0.53202984722786439</v>
      </c>
      <c r="X311" s="289">
        <f t="shared" si="21"/>
        <v>0</v>
      </c>
      <c r="Y311" s="299">
        <f t="shared" si="22"/>
        <v>0.53202984722786439</v>
      </c>
    </row>
    <row r="312" spans="1:25" x14ac:dyDescent="0.2">
      <c r="A312" s="272">
        <v>33</v>
      </c>
      <c r="B312" s="294" t="s">
        <v>0</v>
      </c>
      <c r="C312" s="295">
        <f t="shared" si="23"/>
        <v>45635</v>
      </c>
      <c r="D312" s="296">
        <f>SUM('33'!$D$10:$G$10)</f>
        <v>0</v>
      </c>
      <c r="E312" s="296">
        <f>SUM('33'!$D$11:$G$11)</f>
        <v>0</v>
      </c>
      <c r="F312" s="296">
        <f>SUM('33'!$D$12:$G$12)</f>
        <v>0</v>
      </c>
      <c r="G312" s="296">
        <f>SUM('33'!$D$13:$G$13)</f>
        <v>0</v>
      </c>
      <c r="H312" s="296">
        <f>SUM('33'!$D$14:$G$14)</f>
        <v>0</v>
      </c>
      <c r="I312" s="296">
        <f>SUM('33'!$D$15:$G$15)</f>
        <v>0</v>
      </c>
      <c r="J312" s="296">
        <f>SUM('33'!$D$16:$G$16)</f>
        <v>0</v>
      </c>
      <c r="K312" s="297">
        <f>SUM('33'!$D$31:$G$31)</f>
        <v>0</v>
      </c>
      <c r="L312" s="297">
        <f>SUM('33'!$D$32:$G$32)</f>
        <v>0</v>
      </c>
      <c r="M312" s="297">
        <f>SUM('33'!$D$33:$G$33)</f>
        <v>0</v>
      </c>
      <c r="N312" s="297">
        <f>SUM('33'!$D$34:$G$34)</f>
        <v>0</v>
      </c>
      <c r="O312" s="297">
        <f>SUM('33'!$D$35:$G$35)</f>
        <v>0</v>
      </c>
      <c r="P312" s="297">
        <f>SUM('33'!$D$36:$G$36)</f>
        <v>0</v>
      </c>
      <c r="Q312" s="298">
        <f>SUM('33'!$D$38:$G$38)</f>
        <v>0</v>
      </c>
      <c r="R312" s="298">
        <f>SUM('33'!$D$39:$G$39)</f>
        <v>0</v>
      </c>
      <c r="S312" s="298">
        <f>SUM('33'!$D$40:$G$40)</f>
        <v>0</v>
      </c>
      <c r="T312" s="277"/>
      <c r="U312" s="289">
        <f t="shared" si="18"/>
        <v>0</v>
      </c>
      <c r="V312" s="299">
        <f t="shared" si="19"/>
        <v>0</v>
      </c>
      <c r="W312" s="299">
        <f t="shared" si="20"/>
        <v>0.51973734760853996</v>
      </c>
      <c r="X312" s="289">
        <f t="shared" si="21"/>
        <v>0</v>
      </c>
      <c r="Y312" s="299">
        <f t="shared" si="22"/>
        <v>0.51973734760853996</v>
      </c>
    </row>
    <row r="313" spans="1:25" x14ac:dyDescent="0.2">
      <c r="B313" s="294" t="s">
        <v>1</v>
      </c>
      <c r="C313" s="295">
        <f t="shared" si="23"/>
        <v>45636</v>
      </c>
      <c r="D313" s="296">
        <f>SUM('33'!$H$10:$K$10)</f>
        <v>0</v>
      </c>
      <c r="E313" s="296">
        <f>SUM('33'!$H$11:$K$11)</f>
        <v>0</v>
      </c>
      <c r="F313" s="296">
        <f>SUM('33'!$H$12:$K$12)</f>
        <v>0</v>
      </c>
      <c r="G313" s="296">
        <f>SUM('33'!$H$13:$K$13)</f>
        <v>0</v>
      </c>
      <c r="H313" s="296">
        <f>SUM('33'!$H$14:$K$14)</f>
        <v>0</v>
      </c>
      <c r="I313" s="296">
        <f>SUM('33'!$H$15:$K$15)</f>
        <v>0</v>
      </c>
      <c r="J313" s="296">
        <f>SUM('33'!$H$16:$K$16)</f>
        <v>0</v>
      </c>
      <c r="K313" s="297">
        <f>SUM('33'!$H$31:$K$31)</f>
        <v>0</v>
      </c>
      <c r="L313" s="297">
        <f>SUM('33'!$H$32:$K$32)</f>
        <v>0</v>
      </c>
      <c r="M313" s="297">
        <f>SUM('33'!$H$33:$K$33)</f>
        <v>0</v>
      </c>
      <c r="N313" s="297">
        <f>SUM('33'!$H$34:$K$34)</f>
        <v>0</v>
      </c>
      <c r="O313" s="297">
        <f>SUM('33'!$H$35:$K$35)</f>
        <v>0</v>
      </c>
      <c r="P313" s="297">
        <f>SUM('33'!$H$36:$K$36)</f>
        <v>0</v>
      </c>
      <c r="Q313" s="298">
        <f>SUM('33'!$H$38:$K$38)</f>
        <v>0</v>
      </c>
      <c r="R313" s="298">
        <f>SUM('33'!$H$39:$K$39)</f>
        <v>0</v>
      </c>
      <c r="S313" s="298">
        <f>SUM('33'!$H$40:$K$40)</f>
        <v>0</v>
      </c>
      <c r="T313" s="277"/>
      <c r="U313" s="289">
        <f t="shared" si="18"/>
        <v>0</v>
      </c>
      <c r="V313" s="299">
        <f t="shared" si="19"/>
        <v>0</v>
      </c>
      <c r="W313" s="299">
        <f t="shared" si="20"/>
        <v>0.50772886503765446</v>
      </c>
      <c r="X313" s="289">
        <f t="shared" si="21"/>
        <v>0</v>
      </c>
      <c r="Y313" s="299">
        <f t="shared" si="22"/>
        <v>0.50772886503765446</v>
      </c>
    </row>
    <row r="314" spans="1:25" x14ac:dyDescent="0.2">
      <c r="B314" s="294" t="s">
        <v>2</v>
      </c>
      <c r="C314" s="295">
        <f t="shared" si="23"/>
        <v>45637</v>
      </c>
      <c r="D314" s="296">
        <f>SUM('33'!$L$10:$O$10)</f>
        <v>0</v>
      </c>
      <c r="E314" s="296">
        <f>SUM('33'!$L$11:$O$11)</f>
        <v>0</v>
      </c>
      <c r="F314" s="296">
        <f>SUM('33'!$L$12:$O$12)</f>
        <v>0</v>
      </c>
      <c r="G314" s="296">
        <f>SUM('33'!$L$13:$O$13)</f>
        <v>0</v>
      </c>
      <c r="H314" s="296">
        <f>SUM('33'!$L$14:$O$14)</f>
        <v>0</v>
      </c>
      <c r="I314" s="296">
        <f>SUM('33'!$L$15:$O$15)</f>
        <v>0</v>
      </c>
      <c r="J314" s="296">
        <f>SUM('33'!$L$16:$O$16)</f>
        <v>0</v>
      </c>
      <c r="K314" s="297">
        <f>SUM('33'!$L$31:$O$31)</f>
        <v>0</v>
      </c>
      <c r="L314" s="297">
        <f>SUM('33'!$L$32:$O$32)</f>
        <v>0</v>
      </c>
      <c r="M314" s="297">
        <f>SUM('33'!$L$33:$O$33)</f>
        <v>0</v>
      </c>
      <c r="N314" s="297">
        <f>SUM('33'!$L$34:$O$34)</f>
        <v>0</v>
      </c>
      <c r="O314" s="297">
        <f>SUM('33'!$L$35:$O$35)</f>
        <v>0</v>
      </c>
      <c r="P314" s="297">
        <f>SUM('33'!$L$36:$O$36)</f>
        <v>0</v>
      </c>
      <c r="Q314" s="298">
        <f>SUM('33'!$L$38:$O$38)</f>
        <v>0</v>
      </c>
      <c r="R314" s="298">
        <f>SUM('33'!$L$39:$O$39)</f>
        <v>0</v>
      </c>
      <c r="S314" s="298">
        <f>SUM('33'!$L$40:$O$40)</f>
        <v>0</v>
      </c>
      <c r="T314" s="277"/>
      <c r="U314" s="289">
        <f t="shared" si="18"/>
        <v>0</v>
      </c>
      <c r="V314" s="299">
        <f t="shared" si="19"/>
        <v>0</v>
      </c>
      <c r="W314" s="299">
        <f t="shared" si="20"/>
        <v>0.49599783732799607</v>
      </c>
      <c r="X314" s="289">
        <f t="shared" si="21"/>
        <v>0</v>
      </c>
      <c r="Y314" s="299">
        <f t="shared" si="22"/>
        <v>0.49599783732799607</v>
      </c>
    </row>
    <row r="315" spans="1:25" x14ac:dyDescent="0.2">
      <c r="B315" s="294" t="s">
        <v>55</v>
      </c>
      <c r="C315" s="295">
        <f t="shared" si="23"/>
        <v>45638</v>
      </c>
      <c r="D315" s="296">
        <f>SUM('33'!$P$10:$S$10)</f>
        <v>0</v>
      </c>
      <c r="E315" s="296">
        <f>SUM('33'!$P$11:$S$11)</f>
        <v>0</v>
      </c>
      <c r="F315" s="296">
        <f>SUM('33'!$P$12:$S$12)</f>
        <v>0</v>
      </c>
      <c r="G315" s="296">
        <f>SUM('33'!$P$13:$S$13)</f>
        <v>0</v>
      </c>
      <c r="H315" s="296">
        <f>SUM('33'!$P$14:$S$14)</f>
        <v>0</v>
      </c>
      <c r="I315" s="296">
        <f>SUM('33'!$P$15:$S$15)</f>
        <v>0</v>
      </c>
      <c r="J315" s="296">
        <f>SUM('33'!$P$16:$S$16)</f>
        <v>0</v>
      </c>
      <c r="K315" s="297">
        <f>SUM('33'!$P$31:$S$31)</f>
        <v>0</v>
      </c>
      <c r="L315" s="297">
        <f>SUM('33'!$P$32:$S$32)</f>
        <v>0</v>
      </c>
      <c r="M315" s="297">
        <f>SUM('33'!$P$33:$S$33)</f>
        <v>0</v>
      </c>
      <c r="N315" s="297">
        <f>SUM('33'!$P$34:$S$34)</f>
        <v>0</v>
      </c>
      <c r="O315" s="297">
        <f>SUM('33'!$P$35:$S$35)</f>
        <v>0</v>
      </c>
      <c r="P315" s="297">
        <f>SUM('33'!$P$36:$S$36)</f>
        <v>0</v>
      </c>
      <c r="Q315" s="298">
        <f>SUM('33'!$P$38:$S$38)</f>
        <v>0</v>
      </c>
      <c r="R315" s="298">
        <f>SUM('33'!$P$39:$S$39)</f>
        <v>0</v>
      </c>
      <c r="S315" s="298">
        <f>SUM('33'!$P$40:$S$40)</f>
        <v>0</v>
      </c>
      <c r="T315" s="277"/>
      <c r="U315" s="289">
        <f t="shared" si="18"/>
        <v>0</v>
      </c>
      <c r="V315" s="299">
        <f t="shared" si="19"/>
        <v>0</v>
      </c>
      <c r="W315" s="299">
        <f t="shared" si="20"/>
        <v>0.48453785391107168</v>
      </c>
      <c r="X315" s="289">
        <f t="shared" si="21"/>
        <v>0</v>
      </c>
      <c r="Y315" s="299">
        <f t="shared" si="22"/>
        <v>0.48453785391107168</v>
      </c>
    </row>
    <row r="316" spans="1:25" x14ac:dyDescent="0.2">
      <c r="B316" s="294" t="s">
        <v>3</v>
      </c>
      <c r="C316" s="295">
        <f t="shared" si="23"/>
        <v>45639</v>
      </c>
      <c r="D316" s="296">
        <f>SUM('33'!$T$10:$W$10)</f>
        <v>0</v>
      </c>
      <c r="E316" s="296">
        <f>SUM('33'!$T$11:$W$11)</f>
        <v>0</v>
      </c>
      <c r="F316" s="296">
        <f>SUM('33'!$T$12:$W$12)</f>
        <v>0</v>
      </c>
      <c r="G316" s="296">
        <f>SUM('33'!$T$13:$W$13)</f>
        <v>0</v>
      </c>
      <c r="H316" s="296">
        <f>SUM('33'!$T$14:$W$14)</f>
        <v>0</v>
      </c>
      <c r="I316" s="296">
        <f>SUM('33'!$T$15:$W$15)</f>
        <v>0</v>
      </c>
      <c r="J316" s="296">
        <f>SUM('33'!$T$16:$W$16)</f>
        <v>0</v>
      </c>
      <c r="K316" s="297">
        <f>SUM('33'!$T$31:$W$31)</f>
        <v>0</v>
      </c>
      <c r="L316" s="297">
        <f>SUM('33'!$T$32:$W$32)</f>
        <v>0</v>
      </c>
      <c r="M316" s="297">
        <f>SUM('33'!$T$33:$W$33)</f>
        <v>0</v>
      </c>
      <c r="N316" s="297">
        <f>SUM('33'!$T$34:$W$34)</f>
        <v>0</v>
      </c>
      <c r="O316" s="297">
        <f>SUM('33'!$T$35:$W$35)</f>
        <v>0</v>
      </c>
      <c r="P316" s="297">
        <f>SUM('33'!$T$36:$W$36)</f>
        <v>0</v>
      </c>
      <c r="Q316" s="298">
        <f>SUM('33'!$T$38:$W$38)</f>
        <v>0</v>
      </c>
      <c r="R316" s="298">
        <f>SUM('33'!$T$39:$W$39)</f>
        <v>0</v>
      </c>
      <c r="S316" s="298">
        <f>SUM('33'!$T$40:$W$40)</f>
        <v>0</v>
      </c>
      <c r="T316" s="277"/>
      <c r="U316" s="289">
        <f t="shared" si="18"/>
        <v>0</v>
      </c>
      <c r="V316" s="299">
        <f t="shared" si="19"/>
        <v>0</v>
      </c>
      <c r="W316" s="299">
        <f t="shared" si="20"/>
        <v>0.47334265233397077</v>
      </c>
      <c r="X316" s="289">
        <f t="shared" si="21"/>
        <v>0</v>
      </c>
      <c r="Y316" s="299">
        <f t="shared" si="22"/>
        <v>0.47334265233397077</v>
      </c>
    </row>
    <row r="317" spans="1:25" x14ac:dyDescent="0.2">
      <c r="B317" s="294" t="s">
        <v>4</v>
      </c>
      <c r="C317" s="295">
        <f t="shared" si="23"/>
        <v>45640</v>
      </c>
      <c r="D317" s="296">
        <f>SUM('33'!$X$10:$AA$10)</f>
        <v>0</v>
      </c>
      <c r="E317" s="296">
        <f>SUM('33'!$X$11:$AA$11)</f>
        <v>0</v>
      </c>
      <c r="F317" s="296">
        <f>SUM('33'!$X$12:$AA$12)</f>
        <v>0</v>
      </c>
      <c r="G317" s="296">
        <f>SUM('33'!$X$13:$AA$13)</f>
        <v>0</v>
      </c>
      <c r="H317" s="296">
        <f>SUM('33'!$X$14:$AA$14)</f>
        <v>0</v>
      </c>
      <c r="I317" s="296">
        <f>SUM('33'!$X$15:$AA$15)</f>
        <v>0</v>
      </c>
      <c r="J317" s="296">
        <f>SUM('33'!$X$16:$AA$16)</f>
        <v>0</v>
      </c>
      <c r="K317" s="297">
        <f>SUM('33'!$X$31:$AA$31)</f>
        <v>0</v>
      </c>
      <c r="L317" s="297">
        <f>SUM('33'!$X$32:$AA$32)</f>
        <v>0</v>
      </c>
      <c r="M317" s="297">
        <f>SUM('33'!$X$33:$AA$33)</f>
        <v>0</v>
      </c>
      <c r="N317" s="297">
        <f>SUM('33'!$X$34:$AA$34)</f>
        <v>0</v>
      </c>
      <c r="O317" s="297">
        <f>SUM('33'!$X$35:$AA$35)</f>
        <v>0</v>
      </c>
      <c r="P317" s="297">
        <f>SUM('33'!$X$36:$AA$36)</f>
        <v>0</v>
      </c>
      <c r="Q317" s="298">
        <f>SUM('33'!$X$38:$AA$38)</f>
        <v>0</v>
      </c>
      <c r="R317" s="298">
        <f>SUM('33'!$X$39:$AA$39)</f>
        <v>0</v>
      </c>
      <c r="S317" s="298">
        <f>SUM('33'!$X$40:$AA$40)</f>
        <v>0</v>
      </c>
      <c r="T317" s="277"/>
      <c r="U317" s="289">
        <f t="shared" si="18"/>
        <v>0</v>
      </c>
      <c r="V317" s="299">
        <f t="shared" si="19"/>
        <v>0</v>
      </c>
      <c r="W317" s="299">
        <f t="shared" si="20"/>
        <v>0.46240611483716881</v>
      </c>
      <c r="X317" s="289">
        <f t="shared" si="21"/>
        <v>0</v>
      </c>
      <c r="Y317" s="299">
        <f t="shared" si="22"/>
        <v>0.46240611483716881</v>
      </c>
    </row>
    <row r="318" spans="1:25" x14ac:dyDescent="0.2">
      <c r="B318" s="294" t="s">
        <v>5</v>
      </c>
      <c r="C318" s="295">
        <f t="shared" si="23"/>
        <v>45641</v>
      </c>
      <c r="D318" s="296">
        <f>SUM('33'!$AB$10:$AE$10)</f>
        <v>0</v>
      </c>
      <c r="E318" s="296">
        <f>SUM('33'!$AB$11:$AE$11)</f>
        <v>0</v>
      </c>
      <c r="F318" s="296">
        <f>SUM('33'!$AB$12:$AE$12)</f>
        <v>0</v>
      </c>
      <c r="G318" s="296">
        <f>SUM('33'!$AB$13:$AE$13)</f>
        <v>0</v>
      </c>
      <c r="H318" s="296">
        <f>SUM('33'!$AB$14:$AE$14)</f>
        <v>0</v>
      </c>
      <c r="I318" s="296">
        <f>SUM('33'!$AB$15:$AE$15)</f>
        <v>0</v>
      </c>
      <c r="J318" s="296">
        <f>SUM('33'!$AB$16:$AE$16)</f>
        <v>0</v>
      </c>
      <c r="K318" s="297">
        <f>SUM('33'!$AB$31:$AE$31)</f>
        <v>0</v>
      </c>
      <c r="L318" s="297">
        <f>SUM('33'!$AB$32:$AE$32)</f>
        <v>0</v>
      </c>
      <c r="M318" s="297">
        <f>SUM('33'!$AB$33:$AE$33)</f>
        <v>0</v>
      </c>
      <c r="N318" s="297">
        <f>SUM('33'!$AB$34:$AE$34)</f>
        <v>0</v>
      </c>
      <c r="O318" s="297">
        <f>SUM('33'!$AB$35:$AE$35)</f>
        <v>0</v>
      </c>
      <c r="P318" s="297">
        <f>SUM('33'!$AB$36:$AE$36)</f>
        <v>0</v>
      </c>
      <c r="Q318" s="298">
        <f>SUM('33'!$AB$38:$AE$38)</f>
        <v>0</v>
      </c>
      <c r="R318" s="298">
        <f>SUM('33'!$AB$39:$AE$39)</f>
        <v>0</v>
      </c>
      <c r="S318" s="298">
        <f>SUM('33'!$AB$40:$AE$40)</f>
        <v>0</v>
      </c>
      <c r="T318" s="277"/>
      <c r="U318" s="289">
        <f t="shared" si="18"/>
        <v>0</v>
      </c>
      <c r="V318" s="299">
        <f t="shared" si="19"/>
        <v>0</v>
      </c>
      <c r="W318" s="299">
        <f t="shared" si="20"/>
        <v>0.45172226501140006</v>
      </c>
      <c r="X318" s="289">
        <f t="shared" si="21"/>
        <v>0</v>
      </c>
      <c r="Y318" s="299">
        <f t="shared" si="22"/>
        <v>0.45172226501140006</v>
      </c>
    </row>
    <row r="319" spans="1:25" x14ac:dyDescent="0.2">
      <c r="A319" s="272">
        <v>34</v>
      </c>
      <c r="B319" s="294" t="s">
        <v>0</v>
      </c>
      <c r="C319" s="295">
        <f t="shared" si="23"/>
        <v>45642</v>
      </c>
      <c r="D319" s="296">
        <f>SUM('34'!$D$10:$G$10)</f>
        <v>0</v>
      </c>
      <c r="E319" s="296">
        <f>SUM('34'!$D$11:$G$11)</f>
        <v>0</v>
      </c>
      <c r="F319" s="296">
        <f>SUM('34'!$D$12:$G$12)</f>
        <v>0</v>
      </c>
      <c r="G319" s="296">
        <f>SUM('34'!$D$13:$G$13)</f>
        <v>0</v>
      </c>
      <c r="H319" s="296">
        <f>SUM('34'!$D$14:$G$14)</f>
        <v>0</v>
      </c>
      <c r="I319" s="296">
        <f>SUM('34'!$D$15:$G$15)</f>
        <v>0</v>
      </c>
      <c r="J319" s="296">
        <f>SUM('34'!$D$16:$G$16)</f>
        <v>0</v>
      </c>
      <c r="K319" s="297">
        <f>SUM('34'!$D$31:$G$31)</f>
        <v>0</v>
      </c>
      <c r="L319" s="297">
        <f>SUM('34'!$D$32:$G$32)</f>
        <v>0</v>
      </c>
      <c r="M319" s="297">
        <f>SUM('34'!$D$33:$G$33)</f>
        <v>0</v>
      </c>
      <c r="N319" s="297">
        <f>SUM('34'!$D$34:$G$34)</f>
        <v>0</v>
      </c>
      <c r="O319" s="297">
        <f>SUM('34'!$D$35:$G$35)</f>
        <v>0</v>
      </c>
      <c r="P319" s="297">
        <f>SUM('34'!$D$36:$G$36)</f>
        <v>0</v>
      </c>
      <c r="Q319" s="298">
        <f>SUM('34'!$D$38:$G$38)</f>
        <v>0</v>
      </c>
      <c r="R319" s="298">
        <f>SUM('34'!$D$39:$G$39)</f>
        <v>0</v>
      </c>
      <c r="S319" s="298">
        <f>SUM('34'!$D$40:$G$40)</f>
        <v>0</v>
      </c>
      <c r="T319" s="277"/>
      <c r="U319" s="289">
        <f t="shared" si="18"/>
        <v>0</v>
      </c>
      <c r="V319" s="299">
        <f t="shared" si="19"/>
        <v>0</v>
      </c>
      <c r="W319" s="299">
        <f t="shared" si="20"/>
        <v>0.44128526453177325</v>
      </c>
      <c r="X319" s="289">
        <f t="shared" si="21"/>
        <v>0</v>
      </c>
      <c r="Y319" s="299">
        <f t="shared" si="22"/>
        <v>0.44128526453177325</v>
      </c>
    </row>
    <row r="320" spans="1:25" x14ac:dyDescent="0.2">
      <c r="B320" s="294" t="s">
        <v>1</v>
      </c>
      <c r="C320" s="295">
        <f t="shared" si="23"/>
        <v>45643</v>
      </c>
      <c r="D320" s="296">
        <f>SUM('34'!$H$10:$K$10)</f>
        <v>0</v>
      </c>
      <c r="E320" s="296">
        <f>SUM('34'!$H$11:$K$11)</f>
        <v>0</v>
      </c>
      <c r="F320" s="296">
        <f>SUM('34'!$H$12:$K$12)</f>
        <v>0</v>
      </c>
      <c r="G320" s="296">
        <f>SUM('34'!$H$13:$K$13)</f>
        <v>0</v>
      </c>
      <c r="H320" s="296">
        <f>SUM('34'!$H$14:$K$14)</f>
        <v>0</v>
      </c>
      <c r="I320" s="296">
        <f>SUM('34'!$H$15:$K$15)</f>
        <v>0</v>
      </c>
      <c r="J320" s="296">
        <f>SUM('34'!$H$16:$K$16)</f>
        <v>0</v>
      </c>
      <c r="K320" s="297">
        <f>SUM('34'!$H$31:$K$31)</f>
        <v>0</v>
      </c>
      <c r="L320" s="297">
        <f>SUM('34'!$H$32:$K$32)</f>
        <v>0</v>
      </c>
      <c r="M320" s="297">
        <f>SUM('34'!$H$33:$K$33)</f>
        <v>0</v>
      </c>
      <c r="N320" s="297">
        <f>SUM('34'!$H$34:$K$34)</f>
        <v>0</v>
      </c>
      <c r="O320" s="297">
        <f>SUM('34'!$H$35:$K$35)</f>
        <v>0</v>
      </c>
      <c r="P320" s="297">
        <f>SUM('34'!$H$36:$K$36)</f>
        <v>0</v>
      </c>
      <c r="Q320" s="298">
        <f>SUM('34'!$H$38:$K$38)</f>
        <v>0</v>
      </c>
      <c r="R320" s="298">
        <f>SUM('34'!$H$39:$K$39)</f>
        <v>0</v>
      </c>
      <c r="S320" s="298">
        <f>SUM('34'!$H$40:$K$40)</f>
        <v>0</v>
      </c>
      <c r="T320" s="277"/>
      <c r="U320" s="289">
        <f t="shared" si="18"/>
        <v>0</v>
      </c>
      <c r="V320" s="299">
        <f t="shared" si="19"/>
        <v>0</v>
      </c>
      <c r="W320" s="299">
        <f t="shared" si="20"/>
        <v>0.43108940996734496</v>
      </c>
      <c r="X320" s="289">
        <f t="shared" si="21"/>
        <v>0</v>
      </c>
      <c r="Y320" s="299">
        <f t="shared" si="22"/>
        <v>0.43108940996734496</v>
      </c>
    </row>
    <row r="321" spans="1:25" x14ac:dyDescent="0.2">
      <c r="B321" s="294" t="s">
        <v>2</v>
      </c>
      <c r="C321" s="295">
        <f t="shared" si="23"/>
        <v>45644</v>
      </c>
      <c r="D321" s="296">
        <f>SUM('34'!$L$10:$O$10)</f>
        <v>0</v>
      </c>
      <c r="E321" s="296">
        <f>SUM('34'!$L$11:$O$11)</f>
        <v>0</v>
      </c>
      <c r="F321" s="296">
        <f>SUM('34'!$L$12:$O$12)</f>
        <v>0</v>
      </c>
      <c r="G321" s="296">
        <f>SUM('34'!$L$13:$O$13)</f>
        <v>0</v>
      </c>
      <c r="H321" s="296">
        <f>SUM('34'!$L$14:$O$14)</f>
        <v>0</v>
      </c>
      <c r="I321" s="296">
        <f>SUM('34'!$L$15:$O$15)</f>
        <v>0</v>
      </c>
      <c r="J321" s="296">
        <f>SUM('34'!$L$16:$O$16)</f>
        <v>0</v>
      </c>
      <c r="K321" s="297">
        <f>SUM('34'!$L$31:$O$31)</f>
        <v>0</v>
      </c>
      <c r="L321" s="297">
        <f>SUM('34'!$L$32:$O$32)</f>
        <v>0</v>
      </c>
      <c r="M321" s="297">
        <f>SUM('34'!$L$33:$O$33)</f>
        <v>0</v>
      </c>
      <c r="N321" s="297">
        <f>SUM('34'!$L$34:$O$34)</f>
        <v>0</v>
      </c>
      <c r="O321" s="297">
        <f>SUM('34'!$L$35:$O$35)</f>
        <v>0</v>
      </c>
      <c r="P321" s="297">
        <f>SUM('34'!$L$36:$O$36)</f>
        <v>0</v>
      </c>
      <c r="Q321" s="298">
        <f>SUM('34'!$L$38:$O$38)</f>
        <v>0</v>
      </c>
      <c r="R321" s="298">
        <f>SUM('34'!$L$39:$O$39)</f>
        <v>0</v>
      </c>
      <c r="S321" s="298">
        <f>SUM('34'!$L$40:$O$40)</f>
        <v>0</v>
      </c>
      <c r="T321" s="277"/>
      <c r="U321" s="289">
        <f t="shared" si="18"/>
        <v>0</v>
      </c>
      <c r="V321" s="299">
        <f t="shared" si="19"/>
        <v>0</v>
      </c>
      <c r="W321" s="299">
        <f t="shared" si="20"/>
        <v>0.42112912966440774</v>
      </c>
      <c r="X321" s="289">
        <f t="shared" si="21"/>
        <v>0</v>
      </c>
      <c r="Y321" s="299">
        <f t="shared" si="22"/>
        <v>0.42112912966440774</v>
      </c>
    </row>
    <row r="322" spans="1:25" x14ac:dyDescent="0.2">
      <c r="B322" s="294" t="s">
        <v>55</v>
      </c>
      <c r="C322" s="295">
        <f t="shared" si="23"/>
        <v>45645</v>
      </c>
      <c r="D322" s="296">
        <f>SUM('34'!$P$10:$S$10)</f>
        <v>0</v>
      </c>
      <c r="E322" s="296">
        <f>SUM('34'!$P$11:$S$11)</f>
        <v>0</v>
      </c>
      <c r="F322" s="296">
        <f>SUM('34'!$P$12:$S$12)</f>
        <v>0</v>
      </c>
      <c r="G322" s="296">
        <f>SUM('34'!$P$13:$S$13)</f>
        <v>0</v>
      </c>
      <c r="H322" s="296">
        <f>SUM('34'!$P$14:$S$14)</f>
        <v>0</v>
      </c>
      <c r="I322" s="296">
        <f>SUM('34'!$P$15:$S$15)</f>
        <v>0</v>
      </c>
      <c r="J322" s="296">
        <f>SUM('34'!$P$16:$S$16)</f>
        <v>0</v>
      </c>
      <c r="K322" s="297">
        <f>SUM('34'!$P$31:$S$31)</f>
        <v>0</v>
      </c>
      <c r="L322" s="297">
        <f>SUM('34'!$P$32:$S$32)</f>
        <v>0</v>
      </c>
      <c r="M322" s="297">
        <f>SUM('34'!$P$33:$S$33)</f>
        <v>0</v>
      </c>
      <c r="N322" s="297">
        <f>SUM('34'!$P$34:$S$34)</f>
        <v>0</v>
      </c>
      <c r="O322" s="297">
        <f>SUM('34'!$P$35:$S$35)</f>
        <v>0</v>
      </c>
      <c r="P322" s="297">
        <f>SUM('34'!$P$36:$S$36)</f>
        <v>0</v>
      </c>
      <c r="Q322" s="298">
        <f>SUM('34'!$P$38:$S$38)</f>
        <v>0</v>
      </c>
      <c r="R322" s="298">
        <f>SUM('34'!$P$39:$S$39)</f>
        <v>0</v>
      </c>
      <c r="S322" s="298">
        <f>SUM('34'!$P$40:$S$40)</f>
        <v>0</v>
      </c>
      <c r="T322" s="277"/>
      <c r="U322" s="289">
        <f t="shared" si="18"/>
        <v>0</v>
      </c>
      <c r="V322" s="299">
        <f t="shared" si="19"/>
        <v>0</v>
      </c>
      <c r="W322" s="299">
        <f t="shared" si="20"/>
        <v>0.41139898070178949</v>
      </c>
      <c r="X322" s="289">
        <f t="shared" si="21"/>
        <v>0</v>
      </c>
      <c r="Y322" s="299">
        <f t="shared" si="22"/>
        <v>0.41139898070178949</v>
      </c>
    </row>
    <row r="323" spans="1:25" x14ac:dyDescent="0.2">
      <c r="B323" s="294" t="s">
        <v>3</v>
      </c>
      <c r="C323" s="295">
        <f t="shared" si="23"/>
        <v>45646</v>
      </c>
      <c r="D323" s="296">
        <f>SUM('34'!$T$10:$W$10)</f>
        <v>0</v>
      </c>
      <c r="E323" s="296">
        <f>SUM('34'!$T$11:$W$11)</f>
        <v>0</v>
      </c>
      <c r="F323" s="296">
        <f>SUM('34'!$T$12:$W$12)</f>
        <v>0</v>
      </c>
      <c r="G323" s="296">
        <f>SUM('34'!$T$13:$W$13)</f>
        <v>0</v>
      </c>
      <c r="H323" s="296">
        <f>SUM('34'!$T$14:$W$14)</f>
        <v>0</v>
      </c>
      <c r="I323" s="296">
        <f>SUM('34'!$T$15:$W$15)</f>
        <v>0</v>
      </c>
      <c r="J323" s="296">
        <f>SUM('34'!$T$16:$W$16)</f>
        <v>0</v>
      </c>
      <c r="K323" s="297">
        <f>SUM('34'!$T$31:$W$31)</f>
        <v>0</v>
      </c>
      <c r="L323" s="297">
        <f>SUM('34'!$T$32:$W$32)</f>
        <v>0</v>
      </c>
      <c r="M323" s="297">
        <f>SUM('34'!$T$33:$W$33)</f>
        <v>0</v>
      </c>
      <c r="N323" s="297">
        <f>SUM('34'!$T$34:$W$34)</f>
        <v>0</v>
      </c>
      <c r="O323" s="297">
        <f>SUM('34'!$T$35:$W$35)</f>
        <v>0</v>
      </c>
      <c r="P323" s="297">
        <f>SUM('34'!$T$36:$W$36)</f>
        <v>0</v>
      </c>
      <c r="Q323" s="298">
        <f>SUM('34'!$T$38:$W$38)</f>
        <v>0</v>
      </c>
      <c r="R323" s="298">
        <f>SUM('34'!$T$39:$W$39)</f>
        <v>0</v>
      </c>
      <c r="S323" s="298">
        <f>SUM('34'!$T$40:$W$40)</f>
        <v>0</v>
      </c>
      <c r="T323" s="277"/>
      <c r="U323" s="289">
        <f t="shared" si="18"/>
        <v>0</v>
      </c>
      <c r="V323" s="299">
        <f t="shared" si="19"/>
        <v>0</v>
      </c>
      <c r="W323" s="299">
        <f t="shared" si="20"/>
        <v>0.40189364591650012</v>
      </c>
      <c r="X323" s="289">
        <f t="shared" si="21"/>
        <v>0</v>
      </c>
      <c r="Y323" s="299">
        <f t="shared" si="22"/>
        <v>0.40189364591650012</v>
      </c>
    </row>
    <row r="324" spans="1:25" x14ac:dyDescent="0.2">
      <c r="B324" s="294" t="s">
        <v>4</v>
      </c>
      <c r="C324" s="295">
        <f t="shared" si="23"/>
        <v>45647</v>
      </c>
      <c r="D324" s="296">
        <f>SUM('34'!$X$10:$AA$10)</f>
        <v>0</v>
      </c>
      <c r="E324" s="296">
        <f>SUM('34'!$X$11:$AA$11)</f>
        <v>0</v>
      </c>
      <c r="F324" s="296">
        <f>SUM('34'!$X$12:$AA$12)</f>
        <v>0</v>
      </c>
      <c r="G324" s="296">
        <f>SUM('34'!$X$13:$AA$13)</f>
        <v>0</v>
      </c>
      <c r="H324" s="296">
        <f>SUM('34'!$X$14:$AA$14)</f>
        <v>0</v>
      </c>
      <c r="I324" s="296">
        <f>SUM('34'!$X$15:$AA$15)</f>
        <v>0</v>
      </c>
      <c r="J324" s="296">
        <f>SUM('34'!$X$16:$AA$16)</f>
        <v>0</v>
      </c>
      <c r="K324" s="297">
        <f>SUM('34'!$X$31:$AA$31)</f>
        <v>0</v>
      </c>
      <c r="L324" s="297">
        <f>SUM('34'!$X$32:$AA$32)</f>
        <v>0</v>
      </c>
      <c r="M324" s="297">
        <f>SUM('34'!$X$33:$AA$33)</f>
        <v>0</v>
      </c>
      <c r="N324" s="297">
        <f>SUM('34'!$X$34:$AA$34)</f>
        <v>0</v>
      </c>
      <c r="O324" s="297">
        <f>SUM('34'!$X$35:$AA$35)</f>
        <v>0</v>
      </c>
      <c r="P324" s="297">
        <f>SUM('34'!$X$36:$AA$36)</f>
        <v>0</v>
      </c>
      <c r="Q324" s="298">
        <f>SUM('34'!$X$38:$AA$38)</f>
        <v>0</v>
      </c>
      <c r="R324" s="298">
        <f>SUM('34'!$X$39:$AA$39)</f>
        <v>0</v>
      </c>
      <c r="S324" s="298">
        <f>SUM('34'!$X$40:$AA$40)</f>
        <v>0</v>
      </c>
      <c r="T324" s="277"/>
      <c r="U324" s="289">
        <f t="shared" si="18"/>
        <v>0</v>
      </c>
      <c r="V324" s="299">
        <f t="shared" si="19"/>
        <v>0</v>
      </c>
      <c r="W324" s="299">
        <f t="shared" si="20"/>
        <v>0.39260793099810082</v>
      </c>
      <c r="X324" s="289">
        <f t="shared" si="21"/>
        <v>0</v>
      </c>
      <c r="Y324" s="299">
        <f t="shared" si="22"/>
        <v>0.39260793099810082</v>
      </c>
    </row>
    <row r="325" spans="1:25" x14ac:dyDescent="0.2">
      <c r="B325" s="294" t="s">
        <v>5</v>
      </c>
      <c r="C325" s="295">
        <f t="shared" si="23"/>
        <v>45648</v>
      </c>
      <c r="D325" s="296">
        <f>SUM('34'!$AB$10:$AE$10)</f>
        <v>0</v>
      </c>
      <c r="E325" s="296">
        <f>SUM('34'!$AB$11:$AE$11)</f>
        <v>0</v>
      </c>
      <c r="F325" s="296">
        <f>SUM('34'!$AB$12:$AE$12)</f>
        <v>0</v>
      </c>
      <c r="G325" s="296">
        <f>SUM('34'!$AB$13:$AE$13)</f>
        <v>0</v>
      </c>
      <c r="H325" s="296">
        <f>SUM('34'!$AB$14:$AE$14)</f>
        <v>0</v>
      </c>
      <c r="I325" s="296">
        <f>SUM('34'!$AB$15:$AE$15)</f>
        <v>0</v>
      </c>
      <c r="J325" s="296">
        <f>SUM('34'!$AB$16:$AE$16)</f>
        <v>0</v>
      </c>
      <c r="K325" s="297">
        <f>SUM('34'!$AB$31:$AE$31)</f>
        <v>0</v>
      </c>
      <c r="L325" s="297">
        <f>SUM('34'!$AB$32:$AE$32)</f>
        <v>0</v>
      </c>
      <c r="M325" s="297">
        <f>SUM('34'!$AB$33:$AE$33)</f>
        <v>0</v>
      </c>
      <c r="N325" s="297">
        <f>SUM('34'!$AB$34:$AE$34)</f>
        <v>0</v>
      </c>
      <c r="O325" s="297">
        <f>SUM('34'!$AB$35:$AE$35)</f>
        <v>0</v>
      </c>
      <c r="P325" s="297">
        <f>SUM('34'!$AB$36:$AE$36)</f>
        <v>0</v>
      </c>
      <c r="Q325" s="298">
        <f>SUM('34'!$AB$38:$AE$38)</f>
        <v>0</v>
      </c>
      <c r="R325" s="298">
        <f>SUM('34'!$AB$39:$AE$39)</f>
        <v>0</v>
      </c>
      <c r="S325" s="298">
        <f>SUM('34'!$AB$40:$AE$40)</f>
        <v>0</v>
      </c>
      <c r="T325" s="277"/>
      <c r="U325" s="289">
        <f t="shared" si="18"/>
        <v>0</v>
      </c>
      <c r="V325" s="299">
        <f t="shared" si="19"/>
        <v>0</v>
      </c>
      <c r="W325" s="299">
        <f t="shared" si="20"/>
        <v>0.38353676165020723</v>
      </c>
      <c r="X325" s="289">
        <f t="shared" si="21"/>
        <v>0</v>
      </c>
      <c r="Y325" s="299">
        <f t="shared" si="22"/>
        <v>0.38353676165020723</v>
      </c>
    </row>
    <row r="326" spans="1:25" x14ac:dyDescent="0.2">
      <c r="A326" s="272">
        <v>35</v>
      </c>
      <c r="B326" s="294" t="s">
        <v>0</v>
      </c>
      <c r="C326" s="295">
        <f t="shared" si="23"/>
        <v>45649</v>
      </c>
      <c r="D326" s="296">
        <f>SUM('35'!$D$10:$G$10)</f>
        <v>0</v>
      </c>
      <c r="E326" s="296">
        <f>SUM('35'!$D$11:$G$11)</f>
        <v>0</v>
      </c>
      <c r="F326" s="296">
        <f>SUM('35'!$D$12:$G$12)</f>
        <v>0</v>
      </c>
      <c r="G326" s="296">
        <f>SUM('35'!$D$13:$G$13)</f>
        <v>0</v>
      </c>
      <c r="H326" s="296">
        <f>SUM('35'!$D$14:$G$14)</f>
        <v>0</v>
      </c>
      <c r="I326" s="296">
        <f>SUM('35'!$D$15:$G$15)</f>
        <v>0</v>
      </c>
      <c r="J326" s="296">
        <f>SUM('35'!$D$16:$G$16)</f>
        <v>0</v>
      </c>
      <c r="K326" s="297">
        <f>SUM('35'!$D$31:$G$31)</f>
        <v>0</v>
      </c>
      <c r="L326" s="297">
        <f>SUM('35'!$D$32:$G$32)</f>
        <v>0</v>
      </c>
      <c r="M326" s="297">
        <f>SUM('35'!$D$33:$G$33)</f>
        <v>0</v>
      </c>
      <c r="N326" s="297">
        <f>SUM('35'!$D$34:$G$34)</f>
        <v>0</v>
      </c>
      <c r="O326" s="297">
        <f>SUM('35'!$D$35:$G$35)</f>
        <v>0</v>
      </c>
      <c r="P326" s="297">
        <f>SUM('35'!$D$36:$G$36)</f>
        <v>0</v>
      </c>
      <c r="Q326" s="298">
        <f>SUM('35'!$D$38:$G$38)</f>
        <v>0</v>
      </c>
      <c r="R326" s="298">
        <f>SUM('35'!$D$39:$G$39)</f>
        <v>0</v>
      </c>
      <c r="S326" s="298">
        <f>SUM('35'!$D$40:$G$40)</f>
        <v>0</v>
      </c>
      <c r="T326" s="277"/>
      <c r="U326" s="289">
        <f t="shared" si="18"/>
        <v>0</v>
      </c>
      <c r="V326" s="299">
        <f t="shared" si="19"/>
        <v>0</v>
      </c>
      <c r="W326" s="299">
        <f t="shared" si="20"/>
        <v>0.37467518081757611</v>
      </c>
      <c r="X326" s="289">
        <f t="shared" si="21"/>
        <v>0</v>
      </c>
      <c r="Y326" s="299">
        <f t="shared" si="22"/>
        <v>0.37467518081757611</v>
      </c>
    </row>
    <row r="327" spans="1:25" x14ac:dyDescent="0.2">
      <c r="B327" s="294" t="s">
        <v>1</v>
      </c>
      <c r="C327" s="295">
        <f t="shared" si="23"/>
        <v>45650</v>
      </c>
      <c r="D327" s="296">
        <f>SUM('35'!$H$10:$K$10)</f>
        <v>0</v>
      </c>
      <c r="E327" s="296">
        <f>SUM('35'!$H$11:$K$11)</f>
        <v>0</v>
      </c>
      <c r="F327" s="296">
        <f>SUM('35'!$H$12:$K$12)</f>
        <v>0</v>
      </c>
      <c r="G327" s="296">
        <f>SUM('35'!$H$13:$K$13)</f>
        <v>0</v>
      </c>
      <c r="H327" s="296">
        <f>SUM('35'!$H$14:$K$14)</f>
        <v>0</v>
      </c>
      <c r="I327" s="296">
        <f>SUM('35'!$H$15:$K$15)</f>
        <v>0</v>
      </c>
      <c r="J327" s="296">
        <f>SUM('35'!$H$16:$K$16)</f>
        <v>0</v>
      </c>
      <c r="K327" s="297">
        <f>SUM('35'!$H$31:$K$31)</f>
        <v>0</v>
      </c>
      <c r="L327" s="297">
        <f>SUM('35'!$H$32:$K$32)</f>
        <v>0</v>
      </c>
      <c r="M327" s="297">
        <f>SUM('35'!$H$33:$K$33)</f>
        <v>0</v>
      </c>
      <c r="N327" s="297">
        <f>SUM('35'!$H$34:$K$34)</f>
        <v>0</v>
      </c>
      <c r="O327" s="297">
        <f>SUM('35'!$H$35:$K$35)</f>
        <v>0</v>
      </c>
      <c r="P327" s="297">
        <f>SUM('35'!$H$36:$K$36)</f>
        <v>0</v>
      </c>
      <c r="Q327" s="298">
        <f>SUM('35'!$H$38:$K$38)</f>
        <v>0</v>
      </c>
      <c r="R327" s="298">
        <f>SUM('35'!$H$39:$K$39)</f>
        <v>0</v>
      </c>
      <c r="S327" s="298">
        <f>SUM('35'!$H$40:$K$40)</f>
        <v>0</v>
      </c>
      <c r="T327" s="277"/>
      <c r="U327" s="289">
        <f t="shared" si="18"/>
        <v>0</v>
      </c>
      <c r="V327" s="299">
        <f t="shared" si="19"/>
        <v>0</v>
      </c>
      <c r="W327" s="299">
        <f t="shared" si="20"/>
        <v>0.36601834597725974</v>
      </c>
      <c r="X327" s="289">
        <f t="shared" si="21"/>
        <v>0</v>
      </c>
      <c r="Y327" s="299">
        <f t="shared" si="22"/>
        <v>0.36601834597725974</v>
      </c>
    </row>
    <row r="328" spans="1:25" x14ac:dyDescent="0.2">
      <c r="B328" s="294" t="s">
        <v>2</v>
      </c>
      <c r="C328" s="295">
        <f t="shared" si="23"/>
        <v>45651</v>
      </c>
      <c r="D328" s="296">
        <f>SUM('35'!$L$10:$O$10)</f>
        <v>0</v>
      </c>
      <c r="E328" s="296">
        <f>SUM('35'!$L$11:$O$11)</f>
        <v>0</v>
      </c>
      <c r="F328" s="296">
        <f>SUM('35'!$L$12:$O$12)</f>
        <v>0</v>
      </c>
      <c r="G328" s="296">
        <f>SUM('35'!$L$13:$O$13)</f>
        <v>0</v>
      </c>
      <c r="H328" s="296">
        <f>SUM('35'!$L$14:$O$14)</f>
        <v>0</v>
      </c>
      <c r="I328" s="296">
        <f>SUM('35'!$L$15:$O$15)</f>
        <v>0</v>
      </c>
      <c r="J328" s="296">
        <f>SUM('35'!$L$16:$O$16)</f>
        <v>0</v>
      </c>
      <c r="K328" s="297">
        <f>SUM('35'!$L$31:$O$31)</f>
        <v>0</v>
      </c>
      <c r="L328" s="297">
        <f>SUM('35'!$L$32:$O$32)</f>
        <v>0</v>
      </c>
      <c r="M328" s="297">
        <f>SUM('35'!$L$33:$O$33)</f>
        <v>0</v>
      </c>
      <c r="N328" s="297">
        <f>SUM('35'!$L$34:$O$34)</f>
        <v>0</v>
      </c>
      <c r="O328" s="297">
        <f>SUM('35'!$L$35:$O$35)</f>
        <v>0</v>
      </c>
      <c r="P328" s="297">
        <f>SUM('35'!$L$36:$O$36)</f>
        <v>0</v>
      </c>
      <c r="Q328" s="298">
        <f>SUM('35'!$L$38:$O$38)</f>
        <v>0</v>
      </c>
      <c r="R328" s="298">
        <f>SUM('35'!$L$39:$O$39)</f>
        <v>0</v>
      </c>
      <c r="S328" s="298">
        <f>SUM('35'!$L$40:$O$40)</f>
        <v>0</v>
      </c>
      <c r="T328" s="277"/>
      <c r="U328" s="289">
        <f t="shared" si="18"/>
        <v>0</v>
      </c>
      <c r="V328" s="299">
        <f t="shared" si="19"/>
        <v>0</v>
      </c>
      <c r="W328" s="299">
        <f t="shared" si="20"/>
        <v>0.35756152649234796</v>
      </c>
      <c r="X328" s="289">
        <f t="shared" si="21"/>
        <v>0</v>
      </c>
      <c r="Y328" s="299">
        <f t="shared" si="22"/>
        <v>0.35756152649234796</v>
      </c>
    </row>
    <row r="329" spans="1:25" x14ac:dyDescent="0.2">
      <c r="B329" s="294" t="s">
        <v>55</v>
      </c>
      <c r="C329" s="295">
        <f t="shared" si="23"/>
        <v>45652</v>
      </c>
      <c r="D329" s="296">
        <f>SUM('35'!$P$10:$S$10)</f>
        <v>0</v>
      </c>
      <c r="E329" s="296">
        <f>SUM('35'!$P$11:$S$11)</f>
        <v>0</v>
      </c>
      <c r="F329" s="296">
        <f>SUM('35'!$P$12:$S$12)</f>
        <v>0</v>
      </c>
      <c r="G329" s="296">
        <f>SUM('35'!$P$13:$S$13)</f>
        <v>0</v>
      </c>
      <c r="H329" s="296">
        <f>SUM('35'!$P$14:$S$14)</f>
        <v>0</v>
      </c>
      <c r="I329" s="296">
        <f>SUM('35'!$P$15:$S$15)</f>
        <v>0</v>
      </c>
      <c r="J329" s="296">
        <f>SUM('35'!$P$16:$S$16)</f>
        <v>0</v>
      </c>
      <c r="K329" s="297">
        <f>SUM('35'!$P$31:$S$31)</f>
        <v>0</v>
      </c>
      <c r="L329" s="297">
        <f>SUM('35'!$P$32:$S$32)</f>
        <v>0</v>
      </c>
      <c r="M329" s="297">
        <f>SUM('35'!$P$33:$S$33)</f>
        <v>0</v>
      </c>
      <c r="N329" s="297">
        <f>SUM('35'!$P$34:$S$34)</f>
        <v>0</v>
      </c>
      <c r="O329" s="297">
        <f>SUM('35'!$P$35:$S$35)</f>
        <v>0</v>
      </c>
      <c r="P329" s="297">
        <f>SUM('35'!$P$36:$S$36)</f>
        <v>0</v>
      </c>
      <c r="Q329" s="298">
        <f>SUM('35'!$P$38:$S$38)</f>
        <v>0</v>
      </c>
      <c r="R329" s="298">
        <f>SUM('35'!$P$39:$S$39)</f>
        <v>0</v>
      </c>
      <c r="S329" s="298">
        <f>SUM('35'!$P$40:$S$40)</f>
        <v>0</v>
      </c>
      <c r="T329" s="277"/>
      <c r="U329" s="289">
        <f t="shared" si="18"/>
        <v>0</v>
      </c>
      <c r="V329" s="299">
        <f t="shared" si="19"/>
        <v>0</v>
      </c>
      <c r="W329" s="299">
        <f t="shared" si="20"/>
        <v>0.34930010102685188</v>
      </c>
      <c r="X329" s="289">
        <f t="shared" si="21"/>
        <v>0</v>
      </c>
      <c r="Y329" s="299">
        <f t="shared" si="22"/>
        <v>0.34930010102685188</v>
      </c>
    </row>
    <row r="330" spans="1:25" x14ac:dyDescent="0.2">
      <c r="B330" s="294" t="s">
        <v>3</v>
      </c>
      <c r="C330" s="295">
        <f t="shared" si="23"/>
        <v>45653</v>
      </c>
      <c r="D330" s="296">
        <f>SUM('35'!$T$10:$W$10)</f>
        <v>0</v>
      </c>
      <c r="E330" s="296">
        <f>SUM('35'!$T$11:$W$11)</f>
        <v>0</v>
      </c>
      <c r="F330" s="296">
        <f>SUM('35'!$T$12:$W$12)</f>
        <v>0</v>
      </c>
      <c r="G330" s="296">
        <f>SUM('35'!$T$13:$W$13)</f>
        <v>0</v>
      </c>
      <c r="H330" s="296">
        <f>SUM('35'!$T$14:$W$14)</f>
        <v>0</v>
      </c>
      <c r="I330" s="296">
        <f>SUM('35'!$T$15:$W$15)</f>
        <v>0</v>
      </c>
      <c r="J330" s="296">
        <f>SUM('35'!$T$16:$W$16)</f>
        <v>0</v>
      </c>
      <c r="K330" s="297">
        <f>SUM('35'!$T$31:$W$31)</f>
        <v>0</v>
      </c>
      <c r="L330" s="297">
        <f>SUM('35'!$T$32:$W$32)</f>
        <v>0</v>
      </c>
      <c r="M330" s="297">
        <f>SUM('35'!$T$33:$W$33)</f>
        <v>0</v>
      </c>
      <c r="N330" s="297">
        <f>SUM('35'!$T$34:$W$34)</f>
        <v>0</v>
      </c>
      <c r="O330" s="297">
        <f>SUM('35'!$T$35:$W$35)</f>
        <v>0</v>
      </c>
      <c r="P330" s="297">
        <f>SUM('35'!$T$36:$W$36)</f>
        <v>0</v>
      </c>
      <c r="Q330" s="298">
        <f>SUM('35'!$T$38:$W$38)</f>
        <v>0</v>
      </c>
      <c r="R330" s="298">
        <f>SUM('35'!$T$39:$W$39)</f>
        <v>0</v>
      </c>
      <c r="S330" s="298">
        <f>SUM('35'!$T$40:$W$40)</f>
        <v>0</v>
      </c>
      <c r="T330" s="277"/>
      <c r="U330" s="289">
        <f t="shared" si="18"/>
        <v>0</v>
      </c>
      <c r="V330" s="299">
        <f t="shared" si="19"/>
        <v>0</v>
      </c>
      <c r="W330" s="299">
        <f t="shared" si="20"/>
        <v>0.34122955502031632</v>
      </c>
      <c r="X330" s="289">
        <f t="shared" si="21"/>
        <v>0</v>
      </c>
      <c r="Y330" s="299">
        <f t="shared" si="22"/>
        <v>0.34122955502031632</v>
      </c>
    </row>
    <row r="331" spans="1:25" x14ac:dyDescent="0.2">
      <c r="B331" s="294" t="s">
        <v>4</v>
      </c>
      <c r="C331" s="295">
        <f t="shared" si="23"/>
        <v>45654</v>
      </c>
      <c r="D331" s="296">
        <f>SUM('35'!$X$10:$AA$10)</f>
        <v>0</v>
      </c>
      <c r="E331" s="296">
        <f>SUM('35'!$X$11:$AA$11)</f>
        <v>0</v>
      </c>
      <c r="F331" s="296">
        <f>SUM('35'!$X$12:$AA$12)</f>
        <v>0</v>
      </c>
      <c r="G331" s="296">
        <f>SUM('35'!$X$13:$AA$13)</f>
        <v>0</v>
      </c>
      <c r="H331" s="296">
        <f>SUM('35'!$X$14:$AA$14)</f>
        <v>0</v>
      </c>
      <c r="I331" s="296">
        <f>SUM('35'!$X$15:$AA$15)</f>
        <v>0</v>
      </c>
      <c r="J331" s="296">
        <f>SUM('35'!$X$16:$AA$16)</f>
        <v>0</v>
      </c>
      <c r="K331" s="297">
        <f>SUM('35'!$X$31:$AA$31)</f>
        <v>0</v>
      </c>
      <c r="L331" s="297">
        <f>SUM('35'!$X$32:$AA$32)</f>
        <v>0</v>
      </c>
      <c r="M331" s="297">
        <f>SUM('35'!$X$33:$AA$33)</f>
        <v>0</v>
      </c>
      <c r="N331" s="297">
        <f>SUM('35'!$X$34:$AA$34)</f>
        <v>0</v>
      </c>
      <c r="O331" s="297">
        <f>SUM('35'!$X$35:$AA$35)</f>
        <v>0</v>
      </c>
      <c r="P331" s="297">
        <f>SUM('35'!$X$36:$AA$36)</f>
        <v>0</v>
      </c>
      <c r="Q331" s="298">
        <f>SUM('35'!$X$38:$AA$38)</f>
        <v>0</v>
      </c>
      <c r="R331" s="298">
        <f>SUM('35'!$X$39:$AA$39)</f>
        <v>0</v>
      </c>
      <c r="S331" s="298">
        <f>SUM('35'!$X$40:$AA$40)</f>
        <v>0</v>
      </c>
      <c r="T331" s="277"/>
      <c r="U331" s="289">
        <f t="shared" si="18"/>
        <v>0</v>
      </c>
      <c r="V331" s="299">
        <f t="shared" si="19"/>
        <v>0</v>
      </c>
      <c r="W331" s="299">
        <f t="shared" si="20"/>
        <v>0.33334547822078109</v>
      </c>
      <c r="X331" s="289">
        <f t="shared" si="21"/>
        <v>0</v>
      </c>
      <c r="Y331" s="299">
        <f t="shared" si="22"/>
        <v>0.33334547822078109</v>
      </c>
    </row>
    <row r="332" spans="1:25" x14ac:dyDescent="0.2">
      <c r="B332" s="294" t="s">
        <v>5</v>
      </c>
      <c r="C332" s="295">
        <f t="shared" si="23"/>
        <v>45655</v>
      </c>
      <c r="D332" s="296">
        <f>SUM('35'!$AB$10:$AE$10)</f>
        <v>0</v>
      </c>
      <c r="E332" s="296">
        <f>SUM('35'!$AB$11:$AE$11)</f>
        <v>0</v>
      </c>
      <c r="F332" s="296">
        <f>SUM('35'!$AB$12:$AE$12)</f>
        <v>0</v>
      </c>
      <c r="G332" s="296">
        <f>SUM('35'!$AB$13:$AE$13)</f>
        <v>0</v>
      </c>
      <c r="H332" s="296">
        <f>SUM('35'!$AB$14:$AE$14)</f>
        <v>0</v>
      </c>
      <c r="I332" s="296">
        <f>SUM('35'!$AB$15:$AE$15)</f>
        <v>0</v>
      </c>
      <c r="J332" s="296">
        <f>SUM('35'!$AB$16:$AE$16)</f>
        <v>0</v>
      </c>
      <c r="K332" s="297">
        <f>SUM('35'!$AB$31:$AE$31)</f>
        <v>0</v>
      </c>
      <c r="L332" s="297">
        <f>SUM('35'!$AB$32:$AE$32)</f>
        <v>0</v>
      </c>
      <c r="M332" s="297">
        <f>SUM('35'!$AB$33:$AE$33)</f>
        <v>0</v>
      </c>
      <c r="N332" s="297">
        <f>SUM('35'!$AB$34:$AE$34)</f>
        <v>0</v>
      </c>
      <c r="O332" s="297">
        <f>SUM('35'!$AB$35:$AE$35)</f>
        <v>0</v>
      </c>
      <c r="P332" s="297">
        <f>SUM('35'!$AB$36:$AE$36)</f>
        <v>0</v>
      </c>
      <c r="Q332" s="298">
        <f>SUM('35'!$AB$38:$AE$38)</f>
        <v>0</v>
      </c>
      <c r="R332" s="298">
        <f>SUM('35'!$AB$39:$AE$39)</f>
        <v>0</v>
      </c>
      <c r="S332" s="298">
        <f>SUM('35'!$AB$40:$AE$40)</f>
        <v>0</v>
      </c>
      <c r="T332" s="277"/>
      <c r="U332" s="289">
        <f t="shared" si="18"/>
        <v>0</v>
      </c>
      <c r="V332" s="299">
        <f t="shared" si="19"/>
        <v>0</v>
      </c>
      <c r="W332" s="299">
        <f t="shared" si="20"/>
        <v>0.32564356227474306</v>
      </c>
      <c r="X332" s="289">
        <f t="shared" si="21"/>
        <v>0</v>
      </c>
      <c r="Y332" s="299">
        <f t="shared" si="22"/>
        <v>0.32564356227474306</v>
      </c>
    </row>
    <row r="333" spans="1:25" x14ac:dyDescent="0.2">
      <c r="A333" s="272">
        <v>36</v>
      </c>
      <c r="B333" s="294" t="s">
        <v>0</v>
      </c>
      <c r="C333" s="295">
        <f t="shared" si="23"/>
        <v>45656</v>
      </c>
      <c r="D333" s="296">
        <f>SUM('36'!$D$10:$G$10)</f>
        <v>0</v>
      </c>
      <c r="E333" s="296">
        <f>SUM('36'!$D$11:$G$11)</f>
        <v>0</v>
      </c>
      <c r="F333" s="296">
        <f>SUM('36'!$D$12:$G$12)</f>
        <v>0</v>
      </c>
      <c r="G333" s="296">
        <f>SUM('36'!$D$13:$G$13)</f>
        <v>0</v>
      </c>
      <c r="H333" s="296">
        <f>SUM('36'!$D$14:$G$14)</f>
        <v>0</v>
      </c>
      <c r="I333" s="296">
        <f>SUM('36'!$D$15:$G$15)</f>
        <v>0</v>
      </c>
      <c r="J333" s="296">
        <f>SUM('36'!$D$16:$G$16)</f>
        <v>0</v>
      </c>
      <c r="K333" s="297">
        <f>SUM('36'!$D$31:$G$31)</f>
        <v>0</v>
      </c>
      <c r="L333" s="297">
        <f>SUM('36'!$D$32:$G$32)</f>
        <v>0</v>
      </c>
      <c r="M333" s="297">
        <f>SUM('36'!$D$33:$G$33)</f>
        <v>0</v>
      </c>
      <c r="N333" s="297">
        <f>SUM('36'!$D$34:$G$34)</f>
        <v>0</v>
      </c>
      <c r="O333" s="297">
        <f>SUM('36'!$D$35:$G$35)</f>
        <v>0</v>
      </c>
      <c r="P333" s="297">
        <f>SUM('36'!$D$36:$G$36)</f>
        <v>0</v>
      </c>
      <c r="Q333" s="298">
        <f>SUM('36'!$D$38:$G$38)</f>
        <v>0</v>
      </c>
      <c r="R333" s="298">
        <f>SUM('36'!$D$39:$G$39)</f>
        <v>0</v>
      </c>
      <c r="S333" s="298">
        <f>SUM('36'!$D$40:$G$40)</f>
        <v>0</v>
      </c>
      <c r="T333" s="277"/>
      <c r="U333" s="289">
        <f t="shared" si="18"/>
        <v>0</v>
      </c>
      <c r="V333" s="299">
        <f t="shared" si="19"/>
        <v>0</v>
      </c>
      <c r="W333" s="299">
        <f t="shared" si="20"/>
        <v>0.31811959837280185</v>
      </c>
      <c r="X333" s="289">
        <f t="shared" si="21"/>
        <v>0</v>
      </c>
      <c r="Y333" s="299">
        <f t="shared" si="22"/>
        <v>0.31811959837280185</v>
      </c>
    </row>
    <row r="334" spans="1:25" x14ac:dyDescent="0.2">
      <c r="B334" s="294" t="s">
        <v>1</v>
      </c>
      <c r="C334" s="295">
        <f t="shared" si="23"/>
        <v>45657</v>
      </c>
      <c r="D334" s="296">
        <f>SUM('36'!$H$10:$K$10)</f>
        <v>0</v>
      </c>
      <c r="E334" s="296">
        <f>SUM('36'!$H$11:$K$11)</f>
        <v>0</v>
      </c>
      <c r="F334" s="296">
        <f>SUM('36'!$H$12:$K$12)</f>
        <v>0</v>
      </c>
      <c r="G334" s="296">
        <f>SUM('36'!$H$13:$K$13)</f>
        <v>0</v>
      </c>
      <c r="H334" s="296">
        <f>SUM('36'!$H$14:$K$14)</f>
        <v>0</v>
      </c>
      <c r="I334" s="296">
        <f>SUM('36'!$H$15:$K$15)</f>
        <v>0</v>
      </c>
      <c r="J334" s="296">
        <f>SUM('36'!$H$16:$K$16)</f>
        <v>0</v>
      </c>
      <c r="K334" s="297">
        <f>SUM('36'!$H$31:$K$31)</f>
        <v>0</v>
      </c>
      <c r="L334" s="297">
        <f>SUM('36'!$H$32:$K$32)</f>
        <v>0</v>
      </c>
      <c r="M334" s="297">
        <f>SUM('36'!$H$33:$K$33)</f>
        <v>0</v>
      </c>
      <c r="N334" s="297">
        <f>SUM('36'!$H$34:$K$34)</f>
        <v>0</v>
      </c>
      <c r="O334" s="297">
        <f>SUM('36'!$H$35:$K$35)</f>
        <v>0</v>
      </c>
      <c r="P334" s="297">
        <f>SUM('36'!$H$36:$K$36)</f>
        <v>0</v>
      </c>
      <c r="Q334" s="298">
        <f>SUM('36'!$H$38:$K$38)</f>
        <v>0</v>
      </c>
      <c r="R334" s="298">
        <f>SUM('36'!$H$39:$K$39)</f>
        <v>0</v>
      </c>
      <c r="S334" s="298">
        <f>SUM('36'!$H$40:$K$40)</f>
        <v>0</v>
      </c>
      <c r="T334" s="277"/>
      <c r="U334" s="289">
        <f t="shared" si="18"/>
        <v>0</v>
      </c>
      <c r="V334" s="299">
        <f t="shared" si="19"/>
        <v>0</v>
      </c>
      <c r="W334" s="299">
        <f t="shared" si="20"/>
        <v>0.31076947494970286</v>
      </c>
      <c r="X334" s="289">
        <f t="shared" si="21"/>
        <v>0</v>
      </c>
      <c r="Y334" s="299">
        <f t="shared" si="22"/>
        <v>0.31076947494970286</v>
      </c>
    </row>
    <row r="335" spans="1:25" x14ac:dyDescent="0.2">
      <c r="B335" s="294" t="s">
        <v>2</v>
      </c>
      <c r="C335" s="295">
        <f t="shared" si="23"/>
        <v>45658</v>
      </c>
      <c r="D335" s="296">
        <f>SUM('36'!$L$10:$O$10)</f>
        <v>0</v>
      </c>
      <c r="E335" s="296">
        <f>SUM('36'!$L$11:$O$11)</f>
        <v>0</v>
      </c>
      <c r="F335" s="296">
        <f>SUM('36'!$L$12:$O$12)</f>
        <v>0</v>
      </c>
      <c r="G335" s="296">
        <f>SUM('36'!$L$13:$O$13)</f>
        <v>0</v>
      </c>
      <c r="H335" s="296">
        <f>SUM('36'!$L$14:$O$14)</f>
        <v>0</v>
      </c>
      <c r="I335" s="296">
        <f>SUM('36'!$L$15:$O$15)</f>
        <v>0</v>
      </c>
      <c r="J335" s="296">
        <f>SUM('36'!$L$16:$O$16)</f>
        <v>0</v>
      </c>
      <c r="K335" s="297">
        <f>SUM('36'!$L$31:$O$31)</f>
        <v>0</v>
      </c>
      <c r="L335" s="297">
        <f>SUM('36'!$L$32:$O$32)</f>
        <v>0</v>
      </c>
      <c r="M335" s="297">
        <f>SUM('36'!$L$33:$O$33)</f>
        <v>0</v>
      </c>
      <c r="N335" s="297">
        <f>SUM('36'!$L$34:$O$34)</f>
        <v>0</v>
      </c>
      <c r="O335" s="297">
        <f>SUM('36'!$L$35:$O$35)</f>
        <v>0</v>
      </c>
      <c r="P335" s="297">
        <f>SUM('36'!$L$36:$O$36)</f>
        <v>0</v>
      </c>
      <c r="Q335" s="298">
        <f>SUM('36'!$L$38:$O$38)</f>
        <v>0</v>
      </c>
      <c r="R335" s="298">
        <f>SUM('36'!$L$39:$O$39)</f>
        <v>0</v>
      </c>
      <c r="S335" s="298">
        <f>SUM('36'!$L$40:$O$40)</f>
        <v>0</v>
      </c>
      <c r="T335" s="277"/>
      <c r="U335" s="289">
        <f t="shared" si="18"/>
        <v>0</v>
      </c>
      <c r="V335" s="299">
        <f t="shared" si="19"/>
        <v>0</v>
      </c>
      <c r="W335" s="299">
        <f t="shared" si="20"/>
        <v>0.30358917543752012</v>
      </c>
      <c r="X335" s="289">
        <f t="shared" si="21"/>
        <v>0</v>
      </c>
      <c r="Y335" s="299">
        <f t="shared" si="22"/>
        <v>0.30358917543752012</v>
      </c>
    </row>
    <row r="336" spans="1:25" x14ac:dyDescent="0.2">
      <c r="B336" s="294" t="s">
        <v>55</v>
      </c>
      <c r="C336" s="295">
        <f t="shared" si="23"/>
        <v>45659</v>
      </c>
      <c r="D336" s="296">
        <f>SUM('36'!$P$10:$S$10)</f>
        <v>0</v>
      </c>
      <c r="E336" s="296">
        <f>SUM('36'!$P$11:$S$11)</f>
        <v>0</v>
      </c>
      <c r="F336" s="296">
        <f>SUM('36'!$P$12:$S$12)</f>
        <v>0</v>
      </c>
      <c r="G336" s="296">
        <f>SUM('36'!$P$13:$S$13)</f>
        <v>0</v>
      </c>
      <c r="H336" s="296">
        <f>SUM('36'!$P$14:$S$14)</f>
        <v>0</v>
      </c>
      <c r="I336" s="296">
        <f>SUM('36'!$P$15:$S$15)</f>
        <v>0</v>
      </c>
      <c r="J336" s="296">
        <f>SUM('36'!$P$16:$S$16)</f>
        <v>0</v>
      </c>
      <c r="K336" s="297">
        <f>SUM('36'!$P$31:$S$31)</f>
        <v>0</v>
      </c>
      <c r="L336" s="297">
        <f>SUM('36'!$P$32:$S$32)</f>
        <v>0</v>
      </c>
      <c r="M336" s="297">
        <f>SUM('36'!$P$33:$S$33)</f>
        <v>0</v>
      </c>
      <c r="N336" s="297">
        <f>SUM('36'!$P$34:$S$34)</f>
        <v>0</v>
      </c>
      <c r="O336" s="297">
        <f>SUM('36'!$P$35:$S$35)</f>
        <v>0</v>
      </c>
      <c r="P336" s="297">
        <f>SUM('36'!$P$36:$S$36)</f>
        <v>0</v>
      </c>
      <c r="Q336" s="298">
        <f>SUM('36'!$P$38:$S$38)</f>
        <v>0</v>
      </c>
      <c r="R336" s="298">
        <f>SUM('36'!$P$39:$S$39)</f>
        <v>0</v>
      </c>
      <c r="S336" s="298">
        <f>SUM('36'!$P$40:$S$40)</f>
        <v>0</v>
      </c>
      <c r="T336" s="277"/>
      <c r="U336" s="289">
        <f t="shared" si="18"/>
        <v>0</v>
      </c>
      <c r="V336" s="299">
        <f t="shared" si="19"/>
        <v>0</v>
      </c>
      <c r="W336" s="299">
        <f t="shared" si="20"/>
        <v>0.29657477607075228</v>
      </c>
      <c r="X336" s="289">
        <f t="shared" si="21"/>
        <v>0</v>
      </c>
      <c r="Y336" s="299">
        <f t="shared" si="22"/>
        <v>0.29657477607075228</v>
      </c>
    </row>
    <row r="337" spans="1:25" x14ac:dyDescent="0.2">
      <c r="B337" s="294" t="s">
        <v>3</v>
      </c>
      <c r="C337" s="295">
        <f t="shared" si="23"/>
        <v>45660</v>
      </c>
      <c r="D337" s="296">
        <f>SUM('36'!$T$10:$W$10)</f>
        <v>0</v>
      </c>
      <c r="E337" s="296">
        <f>SUM('36'!$T$11:$W$11)</f>
        <v>0</v>
      </c>
      <c r="F337" s="296">
        <f>SUM('36'!$T$12:$W$12)</f>
        <v>0</v>
      </c>
      <c r="G337" s="296">
        <f>SUM('36'!$T$13:$W$13)</f>
        <v>0</v>
      </c>
      <c r="H337" s="296">
        <f>SUM('36'!$T$14:$W$14)</f>
        <v>0</v>
      </c>
      <c r="I337" s="296">
        <f>SUM('36'!$T$15:$W$15)</f>
        <v>0</v>
      </c>
      <c r="J337" s="296">
        <f>SUM('36'!$T$16:$W$16)</f>
        <v>0</v>
      </c>
      <c r="K337" s="297">
        <f>SUM('36'!$T$31:$W$31)</f>
        <v>0</v>
      </c>
      <c r="L337" s="297">
        <f>SUM('36'!$T$32:$W$32)</f>
        <v>0</v>
      </c>
      <c r="M337" s="297">
        <f>SUM('36'!$T$33:$W$33)</f>
        <v>0</v>
      </c>
      <c r="N337" s="297">
        <f>SUM('36'!$T$34:$W$34)</f>
        <v>0</v>
      </c>
      <c r="O337" s="297">
        <f>SUM('36'!$T$35:$W$35)</f>
        <v>0</v>
      </c>
      <c r="P337" s="297">
        <f>SUM('36'!$T$36:$W$36)</f>
        <v>0</v>
      </c>
      <c r="Q337" s="298">
        <f>SUM('36'!$T$38:$W$38)</f>
        <v>0</v>
      </c>
      <c r="R337" s="298">
        <f>SUM('36'!$T$39:$W$39)</f>
        <v>0</v>
      </c>
      <c r="S337" s="298">
        <f>SUM('36'!$T$40:$W$40)</f>
        <v>0</v>
      </c>
      <c r="T337" s="277"/>
      <c r="U337" s="289">
        <f t="shared" si="18"/>
        <v>0</v>
      </c>
      <c r="V337" s="299">
        <f t="shared" si="19"/>
        <v>0</v>
      </c>
      <c r="W337" s="299">
        <f t="shared" si="20"/>
        <v>0.28972244374213096</v>
      </c>
      <c r="X337" s="289">
        <f t="shared" si="21"/>
        <v>0</v>
      </c>
      <c r="Y337" s="299">
        <f t="shared" si="22"/>
        <v>0.28972244374213096</v>
      </c>
    </row>
    <row r="338" spans="1:25" x14ac:dyDescent="0.2">
      <c r="B338" s="294" t="s">
        <v>4</v>
      </c>
      <c r="C338" s="295">
        <f t="shared" si="23"/>
        <v>45661</v>
      </c>
      <c r="D338" s="296">
        <f>SUM('36'!$X$10:$AA$10)</f>
        <v>0</v>
      </c>
      <c r="E338" s="296">
        <f>SUM('36'!$X$11:$AA$11)</f>
        <v>0</v>
      </c>
      <c r="F338" s="296">
        <f>SUM('36'!$X$12:$AA$12)</f>
        <v>0</v>
      </c>
      <c r="G338" s="296">
        <f>SUM('36'!$X$13:$AA$13)</f>
        <v>0</v>
      </c>
      <c r="H338" s="296">
        <f>SUM('36'!$X$14:$AA$14)</f>
        <v>0</v>
      </c>
      <c r="I338" s="296">
        <f>SUM('36'!$X$15:$AA$15)</f>
        <v>0</v>
      </c>
      <c r="J338" s="296">
        <f>SUM('36'!$X$16:$AA$16)</f>
        <v>0</v>
      </c>
      <c r="K338" s="297">
        <f>SUM('36'!$X$31:$AA$31)</f>
        <v>0</v>
      </c>
      <c r="L338" s="297">
        <f>SUM('36'!$X$32:$AA$32)</f>
        <v>0</v>
      </c>
      <c r="M338" s="297">
        <f>SUM('36'!$X$33:$AA$33)</f>
        <v>0</v>
      </c>
      <c r="N338" s="297">
        <f>SUM('36'!$X$34:$AA$34)</f>
        <v>0</v>
      </c>
      <c r="O338" s="297">
        <f>SUM('36'!$X$35:$AA$35)</f>
        <v>0</v>
      </c>
      <c r="P338" s="297">
        <f>SUM('36'!$X$36:$AA$36)</f>
        <v>0</v>
      </c>
      <c r="Q338" s="298">
        <f>SUM('36'!$X$38:$AA$38)</f>
        <v>0</v>
      </c>
      <c r="R338" s="298">
        <f>SUM('36'!$X$39:$AA$39)</f>
        <v>0</v>
      </c>
      <c r="S338" s="298">
        <f>SUM('36'!$X$40:$AA$40)</f>
        <v>0</v>
      </c>
      <c r="T338" s="277"/>
      <c r="U338" s="289">
        <f t="shared" si="18"/>
        <v>0</v>
      </c>
      <c r="V338" s="299">
        <f t="shared" si="19"/>
        <v>0</v>
      </c>
      <c r="W338" s="299">
        <f t="shared" si="20"/>
        <v>0.28302843390797111</v>
      </c>
      <c r="X338" s="289">
        <f t="shared" si="21"/>
        <v>0</v>
      </c>
      <c r="Y338" s="299">
        <f t="shared" si="22"/>
        <v>0.28302843390797111</v>
      </c>
    </row>
    <row r="339" spans="1:25" x14ac:dyDescent="0.2">
      <c r="B339" s="294" t="s">
        <v>5</v>
      </c>
      <c r="C339" s="295">
        <f t="shared" si="23"/>
        <v>45662</v>
      </c>
      <c r="D339" s="296">
        <f>SUM('36'!$AB$10:$AE$10)</f>
        <v>0</v>
      </c>
      <c r="E339" s="296">
        <f>SUM('36'!$AB$11:$AE$11)</f>
        <v>0</v>
      </c>
      <c r="F339" s="296">
        <f>SUM('36'!$AB$12:$AE$12)</f>
        <v>0</v>
      </c>
      <c r="G339" s="296">
        <f>SUM('36'!$AB$13:$AE$13)</f>
        <v>0</v>
      </c>
      <c r="H339" s="296">
        <f>SUM('36'!$AB$14:$AE$14)</f>
        <v>0</v>
      </c>
      <c r="I339" s="296">
        <f>SUM('36'!$AB$15:$AE$15)</f>
        <v>0</v>
      </c>
      <c r="J339" s="296">
        <f>SUM('36'!$AB$16:$AE$16)</f>
        <v>0</v>
      </c>
      <c r="K339" s="297">
        <f>SUM('36'!$AB$31:$AE$31)</f>
        <v>0</v>
      </c>
      <c r="L339" s="297">
        <f>SUM('36'!$AB$32:$AE$32)</f>
        <v>0</v>
      </c>
      <c r="M339" s="297">
        <f>SUM('36'!$AB$33:$AE$33)</f>
        <v>0</v>
      </c>
      <c r="N339" s="297">
        <f>SUM('36'!$AB$34:$AE$34)</f>
        <v>0</v>
      </c>
      <c r="O339" s="297">
        <f>SUM('36'!$AB$35:$AE$35)</f>
        <v>0</v>
      </c>
      <c r="P339" s="297">
        <f>SUM('36'!$AB$36:$AE$36)</f>
        <v>0</v>
      </c>
      <c r="Q339" s="298">
        <f>SUM('36'!$AB$38:$AE$38)</f>
        <v>0</v>
      </c>
      <c r="R339" s="298">
        <f>SUM('36'!$AB$39:$AE$39)</f>
        <v>0</v>
      </c>
      <c r="S339" s="298">
        <f>SUM('36'!$AB$40:$AE$40)</f>
        <v>0</v>
      </c>
      <c r="T339" s="277"/>
      <c r="U339" s="289">
        <f t="shared" si="18"/>
        <v>0</v>
      </c>
      <c r="V339" s="299">
        <f t="shared" si="19"/>
        <v>0</v>
      </c>
      <c r="W339" s="299">
        <f t="shared" si="20"/>
        <v>0.27648908854191756</v>
      </c>
      <c r="X339" s="289">
        <f t="shared" si="21"/>
        <v>0</v>
      </c>
      <c r="Y339" s="299">
        <f t="shared" si="22"/>
        <v>0.27648908854191756</v>
      </c>
    </row>
    <row r="340" spans="1:25" x14ac:dyDescent="0.2">
      <c r="A340" s="272">
        <v>37</v>
      </c>
      <c r="B340" s="294" t="s">
        <v>0</v>
      </c>
      <c r="C340" s="295">
        <f t="shared" si="23"/>
        <v>45663</v>
      </c>
      <c r="D340" s="296">
        <f>SUM('37'!$D$10:$G$10)</f>
        <v>0</v>
      </c>
      <c r="E340" s="296">
        <f>SUM('37'!$D$11:$G$11)</f>
        <v>0</v>
      </c>
      <c r="F340" s="296">
        <f>SUM('37'!$D$12:$G$12)</f>
        <v>0</v>
      </c>
      <c r="G340" s="296">
        <f>SUM('37'!$D$13:$G$13)</f>
        <v>0</v>
      </c>
      <c r="H340" s="296">
        <f>SUM('37'!$D$14:$G$14)</f>
        <v>0</v>
      </c>
      <c r="I340" s="296">
        <f>SUM('37'!$D$15:$G$15)</f>
        <v>0</v>
      </c>
      <c r="J340" s="296">
        <f>SUM('37'!$D$16:$G$16)</f>
        <v>0</v>
      </c>
      <c r="K340" s="297">
        <f>SUM('37'!$D$31:$G$31)</f>
        <v>0</v>
      </c>
      <c r="L340" s="297">
        <f>SUM('37'!$D$32:$G$32)</f>
        <v>0</v>
      </c>
      <c r="M340" s="297">
        <f>SUM('37'!$D$33:$G$33)</f>
        <v>0</v>
      </c>
      <c r="N340" s="297">
        <f>SUM('37'!$D$34:$G$34)</f>
        <v>0</v>
      </c>
      <c r="O340" s="297">
        <f>SUM('37'!$D$35:$G$35)</f>
        <v>0</v>
      </c>
      <c r="P340" s="297">
        <f>SUM('37'!$D$36:$G$36)</f>
        <v>0</v>
      </c>
      <c r="Q340" s="298">
        <f>SUM('37'!$D$38:$G$38)</f>
        <v>0</v>
      </c>
      <c r="R340" s="298">
        <f>SUM('37'!$D$39:$G$39)</f>
        <v>0</v>
      </c>
      <c r="S340" s="298">
        <f>SUM('37'!$D$40:$G$40)</f>
        <v>0</v>
      </c>
      <c r="T340" s="277"/>
      <c r="U340" s="289">
        <f t="shared" si="18"/>
        <v>0</v>
      </c>
      <c r="V340" s="299">
        <f t="shared" si="19"/>
        <v>0</v>
      </c>
      <c r="W340" s="299">
        <f t="shared" si="20"/>
        <v>0.27010083413597025</v>
      </c>
      <c r="X340" s="289">
        <f t="shared" si="21"/>
        <v>0</v>
      </c>
      <c r="Y340" s="299">
        <f t="shared" si="22"/>
        <v>0.27010083413597025</v>
      </c>
    </row>
    <row r="341" spans="1:25" x14ac:dyDescent="0.2">
      <c r="B341" s="294" t="s">
        <v>1</v>
      </c>
      <c r="C341" s="295">
        <f t="shared" si="23"/>
        <v>45664</v>
      </c>
      <c r="D341" s="296">
        <f>SUM('37'!$H$10:$K$10)</f>
        <v>0</v>
      </c>
      <c r="E341" s="296">
        <f>SUM('37'!$H$11:$K$11)</f>
        <v>0</v>
      </c>
      <c r="F341" s="296">
        <f>SUM('37'!$H$12:$K$12)</f>
        <v>0</v>
      </c>
      <c r="G341" s="296">
        <f>SUM('37'!$H$13:$K$13)</f>
        <v>0</v>
      </c>
      <c r="H341" s="296">
        <f>SUM('37'!$H$14:$K$14)</f>
        <v>0</v>
      </c>
      <c r="I341" s="296">
        <f>SUM('37'!$H$15:$K$15)</f>
        <v>0</v>
      </c>
      <c r="J341" s="296">
        <f>SUM('37'!$H$16:$K$16)</f>
        <v>0</v>
      </c>
      <c r="K341" s="297">
        <f>SUM('37'!$H$31:$K$31)</f>
        <v>0</v>
      </c>
      <c r="L341" s="297">
        <f>SUM('37'!$H$32:$K$32)</f>
        <v>0</v>
      </c>
      <c r="M341" s="297">
        <f>SUM('37'!$H$33:$K$33)</f>
        <v>0</v>
      </c>
      <c r="N341" s="297">
        <f>SUM('37'!$H$34:$K$34)</f>
        <v>0</v>
      </c>
      <c r="O341" s="297">
        <f>SUM('37'!$H$35:$K$35)</f>
        <v>0</v>
      </c>
      <c r="P341" s="297">
        <f>SUM('37'!$H$36:$K$36)</f>
        <v>0</v>
      </c>
      <c r="Q341" s="298">
        <f>SUM('37'!$H$38:$K$38)</f>
        <v>0</v>
      </c>
      <c r="R341" s="298">
        <f>SUM('37'!$H$39:$K$39)</f>
        <v>0</v>
      </c>
      <c r="S341" s="298">
        <f>SUM('37'!$H$40:$K$40)</f>
        <v>0</v>
      </c>
      <c r="T341" s="277"/>
      <c r="U341" s="289">
        <f t="shared" si="18"/>
        <v>0</v>
      </c>
      <c r="V341" s="299">
        <f t="shared" si="19"/>
        <v>0</v>
      </c>
      <c r="W341" s="299">
        <f t="shared" si="20"/>
        <v>0.26386017974769566</v>
      </c>
      <c r="X341" s="289">
        <f t="shared" si="21"/>
        <v>0</v>
      </c>
      <c r="Y341" s="299">
        <f t="shared" si="22"/>
        <v>0.26386017974769566</v>
      </c>
    </row>
    <row r="342" spans="1:25" x14ac:dyDescent="0.2">
      <c r="B342" s="294" t="s">
        <v>2</v>
      </c>
      <c r="C342" s="295">
        <f t="shared" si="23"/>
        <v>45665</v>
      </c>
      <c r="D342" s="296">
        <f>SUM('37'!$L$10:$O$10)</f>
        <v>0</v>
      </c>
      <c r="E342" s="296">
        <f>SUM('37'!$L$11:$O$11)</f>
        <v>0</v>
      </c>
      <c r="F342" s="296">
        <f>SUM('37'!$L$12:$O$12)</f>
        <v>0</v>
      </c>
      <c r="G342" s="296">
        <f>SUM('37'!$L$13:$O$13)</f>
        <v>0</v>
      </c>
      <c r="H342" s="296">
        <f>SUM('37'!$L$14:$O$14)</f>
        <v>0</v>
      </c>
      <c r="I342" s="296">
        <f>SUM('37'!$L$15:$O$15)</f>
        <v>0</v>
      </c>
      <c r="J342" s="296">
        <f>SUM('37'!$L$16:$O$16)</f>
        <v>0</v>
      </c>
      <c r="K342" s="297">
        <f>SUM('37'!$L$31:$O$31)</f>
        <v>0</v>
      </c>
      <c r="L342" s="297">
        <f>SUM('37'!$L$32:$O$32)</f>
        <v>0</v>
      </c>
      <c r="M342" s="297">
        <f>SUM('37'!$L$33:$O$33)</f>
        <v>0</v>
      </c>
      <c r="N342" s="297">
        <f>SUM('37'!$L$34:$O$34)</f>
        <v>0</v>
      </c>
      <c r="O342" s="297">
        <f>SUM('37'!$L$35:$O$35)</f>
        <v>0</v>
      </c>
      <c r="P342" s="297">
        <f>SUM('37'!$L$36:$O$36)</f>
        <v>0</v>
      </c>
      <c r="Q342" s="298">
        <f>SUM('37'!$L$38:$O$38)</f>
        <v>0</v>
      </c>
      <c r="R342" s="298">
        <f>SUM('37'!$L$39:$O$39)</f>
        <v>0</v>
      </c>
      <c r="S342" s="298">
        <f>SUM('37'!$L$40:$O$40)</f>
        <v>0</v>
      </c>
      <c r="T342" s="277"/>
      <c r="U342" s="289">
        <f t="shared" si="18"/>
        <v>0</v>
      </c>
      <c r="V342" s="299">
        <f t="shared" si="19"/>
        <v>0</v>
      </c>
      <c r="W342" s="299">
        <f t="shared" si="20"/>
        <v>0.25776371509255713</v>
      </c>
      <c r="X342" s="289">
        <f t="shared" si="21"/>
        <v>0</v>
      </c>
      <c r="Y342" s="299">
        <f t="shared" si="22"/>
        <v>0.25776371509255713</v>
      </c>
    </row>
    <row r="343" spans="1:25" x14ac:dyDescent="0.2">
      <c r="B343" s="294" t="s">
        <v>55</v>
      </c>
      <c r="C343" s="295">
        <f t="shared" si="23"/>
        <v>45666</v>
      </c>
      <c r="D343" s="296">
        <f>SUM('37'!$P$10:$S$10)</f>
        <v>0</v>
      </c>
      <c r="E343" s="296">
        <f>SUM('37'!$P$11:$S$11)</f>
        <v>0</v>
      </c>
      <c r="F343" s="296">
        <f>SUM('37'!$P$12:$S$12)</f>
        <v>0</v>
      </c>
      <c r="G343" s="296">
        <f>SUM('37'!$P$13:$S$13)</f>
        <v>0</v>
      </c>
      <c r="H343" s="296">
        <f>SUM('37'!$P$14:$S$14)</f>
        <v>0</v>
      </c>
      <c r="I343" s="296">
        <f>SUM('37'!$P$15:$S$15)</f>
        <v>0</v>
      </c>
      <c r="J343" s="296">
        <f>SUM('37'!$P$16:$S$16)</f>
        <v>0</v>
      </c>
      <c r="K343" s="297">
        <f>SUM('37'!$P$31:$S$31)</f>
        <v>0</v>
      </c>
      <c r="L343" s="297">
        <f>SUM('37'!$P$32:$S$32)</f>
        <v>0</v>
      </c>
      <c r="M343" s="297">
        <f>SUM('37'!$P$33:$S$33)</f>
        <v>0</v>
      </c>
      <c r="N343" s="297">
        <f>SUM('37'!$P$34:$S$34)</f>
        <v>0</v>
      </c>
      <c r="O343" s="297">
        <f>SUM('37'!$P$35:$S$35)</f>
        <v>0</v>
      </c>
      <c r="P343" s="297">
        <f>SUM('37'!$P$36:$S$36)</f>
        <v>0</v>
      </c>
      <c r="Q343" s="298">
        <f>SUM('37'!$P$38:$S$38)</f>
        <v>0</v>
      </c>
      <c r="R343" s="298">
        <f>SUM('37'!$P$39:$S$39)</f>
        <v>0</v>
      </c>
      <c r="S343" s="298">
        <f>SUM('37'!$P$40:$S$40)</f>
        <v>0</v>
      </c>
      <c r="T343" s="277"/>
      <c r="U343" s="289">
        <f t="shared" si="18"/>
        <v>0</v>
      </c>
      <c r="V343" s="299">
        <f t="shared" si="19"/>
        <v>0</v>
      </c>
      <c r="W343" s="299">
        <f t="shared" si="20"/>
        <v>0.25180810868032166</v>
      </c>
      <c r="X343" s="289">
        <f t="shared" si="21"/>
        <v>0</v>
      </c>
      <c r="Y343" s="299">
        <f t="shared" si="22"/>
        <v>0.25180810868032166</v>
      </c>
    </row>
    <row r="344" spans="1:25" x14ac:dyDescent="0.2">
      <c r="B344" s="294" t="s">
        <v>3</v>
      </c>
      <c r="C344" s="295">
        <f t="shared" si="23"/>
        <v>45667</v>
      </c>
      <c r="D344" s="296">
        <f>SUM('37'!$T$10:$W$10)</f>
        <v>0</v>
      </c>
      <c r="E344" s="296">
        <f>SUM('37'!$T$11:$W$11)</f>
        <v>0</v>
      </c>
      <c r="F344" s="296">
        <f>SUM('37'!$T$12:$W$12)</f>
        <v>0</v>
      </c>
      <c r="G344" s="296">
        <f>SUM('37'!$T$13:$W$13)</f>
        <v>0</v>
      </c>
      <c r="H344" s="296">
        <f>SUM('37'!$T$14:$W$14)</f>
        <v>0</v>
      </c>
      <c r="I344" s="296">
        <f>SUM('37'!$T$15:$W$15)</f>
        <v>0</v>
      </c>
      <c r="J344" s="296">
        <f>SUM('37'!$T$16:$W$16)</f>
        <v>0</v>
      </c>
      <c r="K344" s="297">
        <f>SUM('37'!$T$31:$W$31)</f>
        <v>0</v>
      </c>
      <c r="L344" s="297">
        <f>SUM('37'!$T$32:$W$32)</f>
        <v>0</v>
      </c>
      <c r="M344" s="297">
        <f>SUM('37'!$T$33:$W$33)</f>
        <v>0</v>
      </c>
      <c r="N344" s="297">
        <f>SUM('37'!$T$34:$W$34)</f>
        <v>0</v>
      </c>
      <c r="O344" s="297">
        <f>SUM('37'!$T$35:$W$35)</f>
        <v>0</v>
      </c>
      <c r="P344" s="297">
        <f>SUM('37'!$T$36:$W$36)</f>
        <v>0</v>
      </c>
      <c r="Q344" s="298">
        <f>SUM('37'!$T$38:$W$38)</f>
        <v>0</v>
      </c>
      <c r="R344" s="298">
        <f>SUM('37'!$T$39:$W$39)</f>
        <v>0</v>
      </c>
      <c r="S344" s="298">
        <f>SUM('37'!$T$40:$W$40)</f>
        <v>0</v>
      </c>
      <c r="T344" s="277"/>
      <c r="U344" s="289">
        <f t="shared" ref="U344:U407" si="24">IF(ISNUMBER($D$86*(D344*1440)+$E$86*(E344*1440)+$F$86*(F344*1440)+$G$86*(G344*1440)+$H$86*(H344*1440)+$I$86*(I344*1440)+$J$86*(J344*1440)+$K$86*(K344*1440)+$L$86*(L344*1440)+$M$86*(M344*1440)+$N$86*(N344*1440)+$O$86*(O344*1440)+$P$86*(P344*1440)+$Q$86*(Q344*1440)+$R$86*(R344*1440)+$S$86*(S344*1440)),($D$86*(D344*1440)+$E$86*(E344*1440)+$F$86*(F344*1440)+$G$86*(G344*1440)+$H$86*(H344*1440)+$I$86*(I344*1440)+$J$86*(J344*1440)+$K$86*(K344*1440)+$L$86*(L344*1440)+$M$86*(M344*1440)+$N$86*(N344*1440)+$O$86*(O344*1440)+$P$86*(P344*1440)+$Q$86*(Q344*1440)+$R$86*(R344*1440)+$S$86*(S344*1440)),0)</f>
        <v>0</v>
      </c>
      <c r="V344" s="299">
        <f t="shared" ref="V344:V407" si="25">V343*(1-$V$84)+U344*$V$84</f>
        <v>0</v>
      </c>
      <c r="W344" s="299">
        <f t="shared" ref="W344:W407" si="26">W343*(1-$W$84)+U344*$W$84</f>
        <v>0.24599010599452509</v>
      </c>
      <c r="X344" s="289">
        <f t="shared" si="21"/>
        <v>0</v>
      </c>
      <c r="Y344" s="299">
        <f t="shared" si="22"/>
        <v>0.24599010599452509</v>
      </c>
    </row>
    <row r="345" spans="1:25" x14ac:dyDescent="0.2">
      <c r="B345" s="294" t="s">
        <v>4</v>
      </c>
      <c r="C345" s="295">
        <f t="shared" si="23"/>
        <v>45668</v>
      </c>
      <c r="D345" s="296">
        <f>SUM('37'!$X$10:$AA$10)</f>
        <v>0</v>
      </c>
      <c r="E345" s="296">
        <f>SUM('37'!$X$11:$AA$11)</f>
        <v>0</v>
      </c>
      <c r="F345" s="296">
        <f>SUM('37'!$X$12:$AA$12)</f>
        <v>0</v>
      </c>
      <c r="G345" s="296">
        <f>SUM('37'!$X$13:$AA$13)</f>
        <v>0</v>
      </c>
      <c r="H345" s="296">
        <f>SUM('37'!$X$14:$AA$14)</f>
        <v>0</v>
      </c>
      <c r="I345" s="296">
        <f>SUM('37'!$X$15:$AA$15)</f>
        <v>0</v>
      </c>
      <c r="J345" s="296">
        <f>SUM('37'!$X$16:$AA$16)</f>
        <v>0</v>
      </c>
      <c r="K345" s="297">
        <f>SUM('37'!$X$31:$AA$31)</f>
        <v>0</v>
      </c>
      <c r="L345" s="297">
        <f>SUM('37'!$X$32:$AA$32)</f>
        <v>0</v>
      </c>
      <c r="M345" s="297">
        <f>SUM('37'!$X$33:$AA$33)</f>
        <v>0</v>
      </c>
      <c r="N345" s="297">
        <f>SUM('37'!$X$34:$AA$34)</f>
        <v>0</v>
      </c>
      <c r="O345" s="297">
        <f>SUM('37'!$X$35:$AA$35)</f>
        <v>0</v>
      </c>
      <c r="P345" s="297">
        <f>SUM('37'!$X$36:$AA$36)</f>
        <v>0</v>
      </c>
      <c r="Q345" s="298">
        <f>SUM('37'!$X$38:$AA$38)</f>
        <v>0</v>
      </c>
      <c r="R345" s="298">
        <f>SUM('37'!$X$39:$AA$39)</f>
        <v>0</v>
      </c>
      <c r="S345" s="298">
        <f>SUM('37'!$X$40:$AA$40)</f>
        <v>0</v>
      </c>
      <c r="T345" s="277"/>
      <c r="U345" s="289">
        <f t="shared" si="24"/>
        <v>0</v>
      </c>
      <c r="V345" s="299">
        <f t="shared" si="25"/>
        <v>0</v>
      </c>
      <c r="W345" s="299">
        <f t="shared" si="26"/>
        <v>0.24030652771400018</v>
      </c>
      <c r="X345" s="289">
        <f t="shared" ref="X345:X408" si="27">U345/5</f>
        <v>0</v>
      </c>
      <c r="Y345" s="299">
        <f t="shared" ref="Y345:Y408" si="28">W345-V345</f>
        <v>0.24030652771400018</v>
      </c>
    </row>
    <row r="346" spans="1:25" x14ac:dyDescent="0.2">
      <c r="B346" s="294" t="s">
        <v>5</v>
      </c>
      <c r="C346" s="295">
        <f t="shared" ref="C346:C409" si="29">C345+1</f>
        <v>45669</v>
      </c>
      <c r="D346" s="296">
        <f>SUM('37'!$AB$10:$AE$10)</f>
        <v>0</v>
      </c>
      <c r="E346" s="296">
        <f>SUM('37'!$AB$11:$AE$11)</f>
        <v>0</v>
      </c>
      <c r="F346" s="296">
        <f>SUM('37'!$AB$12:$AE$12)</f>
        <v>0</v>
      </c>
      <c r="G346" s="296">
        <f>SUM('37'!$AB$13:$AE$13)</f>
        <v>0</v>
      </c>
      <c r="H346" s="296">
        <f>SUM('37'!$AB$14:$AE$14)</f>
        <v>0</v>
      </c>
      <c r="I346" s="296">
        <f>SUM('37'!$AB$15:$AE$15)</f>
        <v>0</v>
      </c>
      <c r="J346" s="296">
        <f>SUM('37'!$AB$16:$AE$16)</f>
        <v>0</v>
      </c>
      <c r="K346" s="297">
        <f>SUM('37'!$AB$31:$AE$31)</f>
        <v>0</v>
      </c>
      <c r="L346" s="297">
        <f>SUM('37'!$AB$32:$AE$32)</f>
        <v>0</v>
      </c>
      <c r="M346" s="297">
        <f>SUM('37'!$AB$33:$AE$33)</f>
        <v>0</v>
      </c>
      <c r="N346" s="297">
        <f>SUM('37'!$AB$34:$AE$34)</f>
        <v>0</v>
      </c>
      <c r="O346" s="297">
        <f>SUM('37'!$AB$35:$AE$35)</f>
        <v>0</v>
      </c>
      <c r="P346" s="297">
        <f>SUM('37'!$AB$36:$AE$36)</f>
        <v>0</v>
      </c>
      <c r="Q346" s="298">
        <f>SUM('37'!$AB$38:$AE$38)</f>
        <v>0</v>
      </c>
      <c r="R346" s="298">
        <f>SUM('37'!$AB$39:$AE$39)</f>
        <v>0</v>
      </c>
      <c r="S346" s="298">
        <f>SUM('37'!$AB$40:$AE$40)</f>
        <v>0</v>
      </c>
      <c r="T346" s="277"/>
      <c r="U346" s="289">
        <f t="shared" si="24"/>
        <v>0</v>
      </c>
      <c r="V346" s="299">
        <f t="shared" si="25"/>
        <v>0</v>
      </c>
      <c r="W346" s="299">
        <f t="shared" si="26"/>
        <v>0.23475426797549653</v>
      </c>
      <c r="X346" s="289">
        <f t="shared" si="27"/>
        <v>0</v>
      </c>
      <c r="Y346" s="299">
        <f t="shared" si="28"/>
        <v>0.23475426797549653</v>
      </c>
    </row>
    <row r="347" spans="1:25" x14ac:dyDescent="0.2">
      <c r="A347" s="272">
        <v>38</v>
      </c>
      <c r="B347" s="294" t="s">
        <v>0</v>
      </c>
      <c r="C347" s="295">
        <f t="shared" si="29"/>
        <v>45670</v>
      </c>
      <c r="D347" s="296">
        <f>SUM('38'!$D$10:$G$10)</f>
        <v>0</v>
      </c>
      <c r="E347" s="296">
        <f>SUM('38'!$D$11:$G$11)</f>
        <v>0</v>
      </c>
      <c r="F347" s="296">
        <f>SUM('38'!$D$12:$G$12)</f>
        <v>0</v>
      </c>
      <c r="G347" s="296">
        <f>SUM('38'!$D$13:$G$13)</f>
        <v>0</v>
      </c>
      <c r="H347" s="296">
        <f>SUM('38'!$D$14:$G$14)</f>
        <v>0</v>
      </c>
      <c r="I347" s="296">
        <f>SUM('38'!$D$15:$G$15)</f>
        <v>0</v>
      </c>
      <c r="J347" s="296">
        <f>SUM('38'!$D$16:$G$16)</f>
        <v>0</v>
      </c>
      <c r="K347" s="297">
        <f>SUM('38'!$D$31:$G$31)</f>
        <v>0</v>
      </c>
      <c r="L347" s="297">
        <f>SUM('38'!$D$32:$G$32)</f>
        <v>0</v>
      </c>
      <c r="M347" s="297">
        <f>SUM('38'!$D$33:$G$33)</f>
        <v>0</v>
      </c>
      <c r="N347" s="297">
        <f>SUM('38'!$D$34:$G$34)</f>
        <v>0</v>
      </c>
      <c r="O347" s="297">
        <f>SUM('38'!$D$35:$G$35)</f>
        <v>0</v>
      </c>
      <c r="P347" s="297">
        <f>SUM('38'!$D$36:$G$36)</f>
        <v>0</v>
      </c>
      <c r="Q347" s="298">
        <f>SUM('38'!$D$38:$G$38)</f>
        <v>0</v>
      </c>
      <c r="R347" s="298">
        <f>SUM('38'!$D$39:$G$39)</f>
        <v>0</v>
      </c>
      <c r="S347" s="298">
        <f>SUM('38'!$D$40:$G$40)</f>
        <v>0</v>
      </c>
      <c r="T347" s="277"/>
      <c r="U347" s="289">
        <f t="shared" si="24"/>
        <v>0</v>
      </c>
      <c r="V347" s="299">
        <f t="shared" si="25"/>
        <v>0</v>
      </c>
      <c r="W347" s="299">
        <f t="shared" si="26"/>
        <v>0.22933029267644223</v>
      </c>
      <c r="X347" s="289">
        <f t="shared" si="27"/>
        <v>0</v>
      </c>
      <c r="Y347" s="299">
        <f t="shared" si="28"/>
        <v>0.22933029267644223</v>
      </c>
    </row>
    <row r="348" spans="1:25" x14ac:dyDescent="0.2">
      <c r="B348" s="294" t="s">
        <v>1</v>
      </c>
      <c r="C348" s="295">
        <f t="shared" si="29"/>
        <v>45671</v>
      </c>
      <c r="D348" s="296">
        <f>SUM('38'!$H$10:$K$10)</f>
        <v>0</v>
      </c>
      <c r="E348" s="296">
        <f>SUM('38'!$H$11:$K$11)</f>
        <v>0</v>
      </c>
      <c r="F348" s="296">
        <f>SUM('38'!$H$12:$K$12)</f>
        <v>0</v>
      </c>
      <c r="G348" s="296">
        <f>SUM('38'!$H$13:$K$13)</f>
        <v>0</v>
      </c>
      <c r="H348" s="296">
        <f>SUM('38'!$H$14:$K$14)</f>
        <v>0</v>
      </c>
      <c r="I348" s="296">
        <f>SUM('38'!$H$15:$K$15)</f>
        <v>0</v>
      </c>
      <c r="J348" s="296">
        <f>SUM('38'!$H$16:$K$16)</f>
        <v>0</v>
      </c>
      <c r="K348" s="297">
        <f>SUM('38'!$H$31:$K$31)</f>
        <v>0</v>
      </c>
      <c r="L348" s="297">
        <f>SUM('38'!$H$32:$K$32)</f>
        <v>0</v>
      </c>
      <c r="M348" s="297">
        <f>SUM('38'!$H$33:$K$33)</f>
        <v>0</v>
      </c>
      <c r="N348" s="297">
        <f>SUM('38'!$H$34:$K$34)</f>
        <v>0</v>
      </c>
      <c r="O348" s="297">
        <f>SUM('38'!$H$35:$K$35)</f>
        <v>0</v>
      </c>
      <c r="P348" s="297">
        <f>SUM('38'!$H$36:$K$36)</f>
        <v>0</v>
      </c>
      <c r="Q348" s="298">
        <f>SUM('38'!$H$38:$K$38)</f>
        <v>0</v>
      </c>
      <c r="R348" s="298">
        <f>SUM('38'!$H$39:$K$39)</f>
        <v>0</v>
      </c>
      <c r="S348" s="298">
        <f>SUM('38'!$H$40:$K$40)</f>
        <v>0</v>
      </c>
      <c r="T348" s="277"/>
      <c r="U348" s="289">
        <f t="shared" si="24"/>
        <v>0</v>
      </c>
      <c r="V348" s="299">
        <f t="shared" si="25"/>
        <v>0</v>
      </c>
      <c r="W348" s="299">
        <f t="shared" si="26"/>
        <v>0.22403163781692012</v>
      </c>
      <c r="X348" s="289">
        <f t="shared" si="27"/>
        <v>0</v>
      </c>
      <c r="Y348" s="299">
        <f t="shared" si="28"/>
        <v>0.22403163781692012</v>
      </c>
    </row>
    <row r="349" spans="1:25" x14ac:dyDescent="0.2">
      <c r="B349" s="294" t="s">
        <v>2</v>
      </c>
      <c r="C349" s="295">
        <f t="shared" si="29"/>
        <v>45672</v>
      </c>
      <c r="D349" s="296">
        <f>SUM('38'!$L$10:$O$10)</f>
        <v>0</v>
      </c>
      <c r="E349" s="296">
        <f>SUM('38'!$L$11:$O$11)</f>
        <v>0</v>
      </c>
      <c r="F349" s="296">
        <f>SUM('38'!$L$12:$O$12)</f>
        <v>0</v>
      </c>
      <c r="G349" s="296">
        <f>SUM('38'!$L$13:$O$13)</f>
        <v>0</v>
      </c>
      <c r="H349" s="296">
        <f>SUM('38'!$L$14:$O$14)</f>
        <v>0</v>
      </c>
      <c r="I349" s="296">
        <f>SUM('38'!$L$15:$O$15)</f>
        <v>0</v>
      </c>
      <c r="J349" s="296">
        <f>SUM('38'!$L$16:$O$16)</f>
        <v>0</v>
      </c>
      <c r="K349" s="297">
        <f>SUM('38'!$L$31:$O$31)</f>
        <v>0</v>
      </c>
      <c r="L349" s="297">
        <f>SUM('38'!$L$32:$O$32)</f>
        <v>0</v>
      </c>
      <c r="M349" s="297">
        <f>SUM('38'!$L$33:$O$33)</f>
        <v>0</v>
      </c>
      <c r="N349" s="297">
        <f>SUM('38'!$L$34:$O$34)</f>
        <v>0</v>
      </c>
      <c r="O349" s="297">
        <f>SUM('38'!$L$35:$O$35)</f>
        <v>0</v>
      </c>
      <c r="P349" s="297">
        <f>SUM('38'!$L$36:$O$36)</f>
        <v>0</v>
      </c>
      <c r="Q349" s="298">
        <f>SUM('38'!$L$38:$O$38)</f>
        <v>0</v>
      </c>
      <c r="R349" s="298">
        <f>SUM('38'!$L$39:$O$39)</f>
        <v>0</v>
      </c>
      <c r="S349" s="298">
        <f>SUM('38'!$L$40:$O$40)</f>
        <v>0</v>
      </c>
      <c r="T349" s="277"/>
      <c r="U349" s="289">
        <f t="shared" si="24"/>
        <v>0</v>
      </c>
      <c r="V349" s="299">
        <f t="shared" si="25"/>
        <v>0</v>
      </c>
      <c r="W349" s="299">
        <f t="shared" si="26"/>
        <v>0.21885540787995261</v>
      </c>
      <c r="X349" s="289">
        <f t="shared" si="27"/>
        <v>0</v>
      </c>
      <c r="Y349" s="299">
        <f t="shared" si="28"/>
        <v>0.21885540787995261</v>
      </c>
    </row>
    <row r="350" spans="1:25" x14ac:dyDescent="0.2">
      <c r="B350" s="294" t="s">
        <v>55</v>
      </c>
      <c r="C350" s="295">
        <f t="shared" si="29"/>
        <v>45673</v>
      </c>
      <c r="D350" s="296">
        <f>SUM('38'!$P$10:$S$10)</f>
        <v>0</v>
      </c>
      <c r="E350" s="296">
        <f>SUM('38'!$P$11:$S$11)</f>
        <v>0</v>
      </c>
      <c r="F350" s="296">
        <f>SUM('38'!$P$12:$S$12)</f>
        <v>0</v>
      </c>
      <c r="G350" s="296">
        <f>SUM('38'!$P$13:$S$13)</f>
        <v>0</v>
      </c>
      <c r="H350" s="296">
        <f>SUM('38'!$P$14:$S$14)</f>
        <v>0</v>
      </c>
      <c r="I350" s="296">
        <f>SUM('38'!$P$15:$S$15)</f>
        <v>0</v>
      </c>
      <c r="J350" s="296">
        <f>SUM('38'!$P$16:$S$16)</f>
        <v>0</v>
      </c>
      <c r="K350" s="297">
        <f>SUM('38'!$P$31:$S$31)</f>
        <v>0</v>
      </c>
      <c r="L350" s="297">
        <f>SUM('38'!$P$32:$S$32)</f>
        <v>0</v>
      </c>
      <c r="M350" s="297">
        <f>SUM('38'!$P$33:$S$33)</f>
        <v>0</v>
      </c>
      <c r="N350" s="297">
        <f>SUM('38'!$P$34:$S$34)</f>
        <v>0</v>
      </c>
      <c r="O350" s="297">
        <f>SUM('38'!$P$35:$S$35)</f>
        <v>0</v>
      </c>
      <c r="P350" s="297">
        <f>SUM('38'!$P$36:$S$36)</f>
        <v>0</v>
      </c>
      <c r="Q350" s="298">
        <f>SUM('38'!$P$38:$S$38)</f>
        <v>0</v>
      </c>
      <c r="R350" s="298">
        <f>SUM('38'!$P$39:$S$39)</f>
        <v>0</v>
      </c>
      <c r="S350" s="298">
        <f>SUM('38'!$P$40:$S$40)</f>
        <v>0</v>
      </c>
      <c r="T350" s="277"/>
      <c r="U350" s="289">
        <f t="shared" si="24"/>
        <v>0</v>
      </c>
      <c r="V350" s="299">
        <f t="shared" si="25"/>
        <v>0</v>
      </c>
      <c r="W350" s="299">
        <f t="shared" si="26"/>
        <v>0.21379877424920973</v>
      </c>
      <c r="X350" s="289">
        <f t="shared" si="27"/>
        <v>0</v>
      </c>
      <c r="Y350" s="299">
        <f t="shared" si="28"/>
        <v>0.21379877424920973</v>
      </c>
    </row>
    <row r="351" spans="1:25" x14ac:dyDescent="0.2">
      <c r="B351" s="294" t="s">
        <v>3</v>
      </c>
      <c r="C351" s="295">
        <f t="shared" si="29"/>
        <v>45674</v>
      </c>
      <c r="D351" s="296">
        <f>SUM('38'!$T$10:$W$10)</f>
        <v>0</v>
      </c>
      <c r="E351" s="296">
        <f>SUM('38'!$T$11:$W$11)</f>
        <v>0</v>
      </c>
      <c r="F351" s="296">
        <f>SUM('38'!$T$12:$W$12)</f>
        <v>0</v>
      </c>
      <c r="G351" s="296">
        <f>SUM('38'!$T$13:$W$13)</f>
        <v>0</v>
      </c>
      <c r="H351" s="296">
        <f>SUM('38'!$T$14:$W$14)</f>
        <v>0</v>
      </c>
      <c r="I351" s="296">
        <f>SUM('38'!$T$15:$W$15)</f>
        <v>0</v>
      </c>
      <c r="J351" s="296">
        <f>SUM('38'!$T$16:$W$16)</f>
        <v>0</v>
      </c>
      <c r="K351" s="297">
        <f>SUM('38'!$T$31:$W$31)</f>
        <v>0</v>
      </c>
      <c r="L351" s="297">
        <f>SUM('38'!$T$32:$W$32)</f>
        <v>0</v>
      </c>
      <c r="M351" s="297">
        <f>SUM('38'!$T$33:$W$33)</f>
        <v>0</v>
      </c>
      <c r="N351" s="297">
        <f>SUM('38'!$T$34:$W$34)</f>
        <v>0</v>
      </c>
      <c r="O351" s="297">
        <f>SUM('38'!$T$35:$W$35)</f>
        <v>0</v>
      </c>
      <c r="P351" s="297">
        <f>SUM('38'!$T$36:$W$36)</f>
        <v>0</v>
      </c>
      <c r="Q351" s="298">
        <f>SUM('38'!$T$38:$W$38)</f>
        <v>0</v>
      </c>
      <c r="R351" s="298">
        <f>SUM('38'!$T$39:$W$39)</f>
        <v>0</v>
      </c>
      <c r="S351" s="298">
        <f>SUM('38'!$T$40:$W$40)</f>
        <v>0</v>
      </c>
      <c r="T351" s="277"/>
      <c r="U351" s="289">
        <f t="shared" si="24"/>
        <v>0</v>
      </c>
      <c r="V351" s="299">
        <f t="shared" si="25"/>
        <v>0</v>
      </c>
      <c r="W351" s="299">
        <f t="shared" si="26"/>
        <v>0.20885897366327599</v>
      </c>
      <c r="X351" s="289">
        <f t="shared" si="27"/>
        <v>0</v>
      </c>
      <c r="Y351" s="299">
        <f t="shared" si="28"/>
        <v>0.20885897366327599</v>
      </c>
    </row>
    <row r="352" spans="1:25" x14ac:dyDescent="0.2">
      <c r="B352" s="294" t="s">
        <v>4</v>
      </c>
      <c r="C352" s="295">
        <f t="shared" si="29"/>
        <v>45675</v>
      </c>
      <c r="D352" s="296">
        <f>SUM('38'!$X$10:$AA$10)</f>
        <v>0</v>
      </c>
      <c r="E352" s="296">
        <f>SUM('38'!$X$11:$AA$11)</f>
        <v>0</v>
      </c>
      <c r="F352" s="296">
        <f>SUM('38'!$X$12:$AA$12)</f>
        <v>0</v>
      </c>
      <c r="G352" s="296">
        <f>SUM('38'!$X$13:$AA$13)</f>
        <v>0</v>
      </c>
      <c r="H352" s="296">
        <f>SUM('38'!$X$14:$AA$14)</f>
        <v>0</v>
      </c>
      <c r="I352" s="296">
        <f>SUM('38'!$X$15:$AA$15)</f>
        <v>0</v>
      </c>
      <c r="J352" s="296">
        <f>SUM('38'!$X$16:$AA$16)</f>
        <v>0</v>
      </c>
      <c r="K352" s="297">
        <f>SUM('38'!$X$31:$AA$31)</f>
        <v>0</v>
      </c>
      <c r="L352" s="297">
        <f>SUM('38'!$X$32:$AA$32)</f>
        <v>0</v>
      </c>
      <c r="M352" s="297">
        <f>SUM('38'!$X$33:$AA$33)</f>
        <v>0</v>
      </c>
      <c r="N352" s="297">
        <f>SUM('38'!$X$34:$AA$34)</f>
        <v>0</v>
      </c>
      <c r="O352" s="297">
        <f>SUM('38'!$X$35:$AA$35)</f>
        <v>0</v>
      </c>
      <c r="P352" s="297">
        <f>SUM('38'!$X$36:$AA$36)</f>
        <v>0</v>
      </c>
      <c r="Q352" s="298">
        <f>SUM('38'!$X$38:$AA$38)</f>
        <v>0</v>
      </c>
      <c r="R352" s="298">
        <f>SUM('38'!$X$39:$AA$39)</f>
        <v>0</v>
      </c>
      <c r="S352" s="298">
        <f>SUM('38'!$X$40:$AA$40)</f>
        <v>0</v>
      </c>
      <c r="T352" s="277"/>
      <c r="U352" s="289">
        <f t="shared" si="24"/>
        <v>0</v>
      </c>
      <c r="V352" s="299">
        <f t="shared" si="25"/>
        <v>0</v>
      </c>
      <c r="W352" s="299">
        <f t="shared" si="26"/>
        <v>0.20403330670563119</v>
      </c>
      <c r="X352" s="289">
        <f t="shared" si="27"/>
        <v>0</v>
      </c>
      <c r="Y352" s="299">
        <f t="shared" si="28"/>
        <v>0.20403330670563119</v>
      </c>
    </row>
    <row r="353" spans="1:25" x14ac:dyDescent="0.2">
      <c r="B353" s="294" t="s">
        <v>5</v>
      </c>
      <c r="C353" s="295">
        <f t="shared" si="29"/>
        <v>45676</v>
      </c>
      <c r="D353" s="296">
        <f>SUM('38'!$AB$10:$AE$10)</f>
        <v>0</v>
      </c>
      <c r="E353" s="296">
        <f>SUM('38'!$AB$11:$AE$11)</f>
        <v>0</v>
      </c>
      <c r="F353" s="296">
        <f>SUM('38'!$AB$12:$AE$12)</f>
        <v>0</v>
      </c>
      <c r="G353" s="296">
        <f>SUM('38'!$AB$13:$AE$13)</f>
        <v>0</v>
      </c>
      <c r="H353" s="296">
        <f>SUM('38'!$AB$14:$AE$14)</f>
        <v>0</v>
      </c>
      <c r="I353" s="296">
        <f>SUM('38'!$AB$15:$AE$15)</f>
        <v>0</v>
      </c>
      <c r="J353" s="296">
        <f>SUM('38'!$AB$16:$AE$16)</f>
        <v>0</v>
      </c>
      <c r="K353" s="297">
        <f>SUM('38'!$AB$31:$AE$31)</f>
        <v>0</v>
      </c>
      <c r="L353" s="297">
        <f>SUM('38'!$AB$32:$AE$32)</f>
        <v>0</v>
      </c>
      <c r="M353" s="297">
        <f>SUM('38'!$AB$33:$AE$33)</f>
        <v>0</v>
      </c>
      <c r="N353" s="297">
        <f>SUM('38'!$AB$34:$AE$34)</f>
        <v>0</v>
      </c>
      <c r="O353" s="297">
        <f>SUM('38'!$AB$35:$AE$35)</f>
        <v>0</v>
      </c>
      <c r="P353" s="297">
        <f>SUM('38'!$AB$36:$AE$36)</f>
        <v>0</v>
      </c>
      <c r="Q353" s="298">
        <f>SUM('38'!$AB$38:$AE$38)</f>
        <v>0</v>
      </c>
      <c r="R353" s="298">
        <f>SUM('38'!$AB$39:$AE$39)</f>
        <v>0</v>
      </c>
      <c r="S353" s="298">
        <f>SUM('38'!$AB$40:$AE$40)</f>
        <v>0</v>
      </c>
      <c r="T353" s="277"/>
      <c r="U353" s="289">
        <f t="shared" si="24"/>
        <v>0</v>
      </c>
      <c r="V353" s="299">
        <f t="shared" si="25"/>
        <v>0</v>
      </c>
      <c r="W353" s="299">
        <f t="shared" si="26"/>
        <v>0.19931913632952014</v>
      </c>
      <c r="X353" s="289">
        <f t="shared" si="27"/>
        <v>0</v>
      </c>
      <c r="Y353" s="299">
        <f t="shared" si="28"/>
        <v>0.19931913632952014</v>
      </c>
    </row>
    <row r="354" spans="1:25" x14ac:dyDescent="0.2">
      <c r="A354" s="272">
        <v>39</v>
      </c>
      <c r="B354" s="294" t="s">
        <v>0</v>
      </c>
      <c r="C354" s="295">
        <f t="shared" si="29"/>
        <v>45677</v>
      </c>
      <c r="D354" s="296">
        <f>SUM('39'!$D$10:$G$10)</f>
        <v>0</v>
      </c>
      <c r="E354" s="296">
        <f>SUM('39'!$D$11:$G$11)</f>
        <v>0</v>
      </c>
      <c r="F354" s="296">
        <f>SUM('39'!$D$12:$G$12)</f>
        <v>0</v>
      </c>
      <c r="G354" s="296">
        <f>SUM('39'!$D$13:$G$13)</f>
        <v>0</v>
      </c>
      <c r="H354" s="296">
        <f>SUM('39'!$D$14:$G$14)</f>
        <v>0</v>
      </c>
      <c r="I354" s="296">
        <f>SUM('39'!$D$15:$G$15)</f>
        <v>0</v>
      </c>
      <c r="J354" s="296">
        <f>SUM('39'!$D$16:$G$16)</f>
        <v>0</v>
      </c>
      <c r="K354" s="297">
        <f>SUM('39'!$D$31:$G$31)</f>
        <v>0</v>
      </c>
      <c r="L354" s="297">
        <f>SUM('39'!$D$32:$G$32)</f>
        <v>0</v>
      </c>
      <c r="M354" s="297">
        <f>SUM('39'!$D$33:$G$33)</f>
        <v>0</v>
      </c>
      <c r="N354" s="297">
        <f>SUM('39'!$D$34:$G$34)</f>
        <v>0</v>
      </c>
      <c r="O354" s="297">
        <f>SUM('39'!$D$35:$G$35)</f>
        <v>0</v>
      </c>
      <c r="P354" s="297">
        <f>SUM('39'!$D$36:$G$36)</f>
        <v>0</v>
      </c>
      <c r="Q354" s="298">
        <f>SUM('39'!$D$38:$G$38)</f>
        <v>0</v>
      </c>
      <c r="R354" s="298">
        <f>SUM('39'!$D$39:$G$39)</f>
        <v>0</v>
      </c>
      <c r="S354" s="298">
        <f>SUM('39'!$D$40:$G$40)</f>
        <v>0</v>
      </c>
      <c r="T354" s="277"/>
      <c r="U354" s="289">
        <f t="shared" si="24"/>
        <v>0</v>
      </c>
      <c r="V354" s="299">
        <f t="shared" si="25"/>
        <v>0</v>
      </c>
      <c r="W354" s="299">
        <f t="shared" si="26"/>
        <v>0.19471388641690512</v>
      </c>
      <c r="X354" s="289">
        <f t="shared" si="27"/>
        <v>0</v>
      </c>
      <c r="Y354" s="299">
        <f t="shared" si="28"/>
        <v>0.19471388641690512</v>
      </c>
    </row>
    <row r="355" spans="1:25" x14ac:dyDescent="0.2">
      <c r="B355" s="294" t="s">
        <v>1</v>
      </c>
      <c r="C355" s="295">
        <f t="shared" si="29"/>
        <v>45678</v>
      </c>
      <c r="D355" s="296">
        <f>SUM('39'!$H$10:$K$10)</f>
        <v>0</v>
      </c>
      <c r="E355" s="296">
        <f>SUM('39'!$H$11:$K$11)</f>
        <v>0</v>
      </c>
      <c r="F355" s="296">
        <f>SUM('39'!$H$12:$K$12)</f>
        <v>0</v>
      </c>
      <c r="G355" s="296">
        <f>SUM('39'!$H$13:$K$13)</f>
        <v>0</v>
      </c>
      <c r="H355" s="296">
        <f>SUM('39'!$H$14:$K$14)</f>
        <v>0</v>
      </c>
      <c r="I355" s="296">
        <f>SUM('39'!$H$15:$K$15)</f>
        <v>0</v>
      </c>
      <c r="J355" s="296">
        <f>SUM('39'!$H$16:$K$16)</f>
        <v>0</v>
      </c>
      <c r="K355" s="297">
        <f>SUM('39'!$H$31:$K$31)</f>
        <v>0</v>
      </c>
      <c r="L355" s="297">
        <f>SUM('39'!$H$32:$K$32)</f>
        <v>0</v>
      </c>
      <c r="M355" s="297">
        <f>SUM('39'!$H$33:$K$33)</f>
        <v>0</v>
      </c>
      <c r="N355" s="297">
        <f>SUM('39'!$H$34:$K$34)</f>
        <v>0</v>
      </c>
      <c r="O355" s="297">
        <f>SUM('39'!$H$35:$K$35)</f>
        <v>0</v>
      </c>
      <c r="P355" s="297">
        <f>SUM('39'!$H$36:$K$36)</f>
        <v>0</v>
      </c>
      <c r="Q355" s="298">
        <f>SUM('39'!$H$38:$K$38)</f>
        <v>0</v>
      </c>
      <c r="R355" s="298">
        <f>SUM('39'!$H$39:$K$39)</f>
        <v>0</v>
      </c>
      <c r="S355" s="298">
        <f>SUM('39'!$H$40:$K$40)</f>
        <v>0</v>
      </c>
      <c r="T355" s="277"/>
      <c r="U355" s="289">
        <f t="shared" si="24"/>
        <v>0</v>
      </c>
      <c r="V355" s="299">
        <f t="shared" si="25"/>
        <v>0</v>
      </c>
      <c r="W355" s="299">
        <f t="shared" si="26"/>
        <v>0.19021504037071355</v>
      </c>
      <c r="X355" s="289">
        <f t="shared" si="27"/>
        <v>0</v>
      </c>
      <c r="Y355" s="299">
        <f t="shared" si="28"/>
        <v>0.19021504037071355</v>
      </c>
    </row>
    <row r="356" spans="1:25" x14ac:dyDescent="0.2">
      <c r="B356" s="294" t="s">
        <v>2</v>
      </c>
      <c r="C356" s="295">
        <f t="shared" si="29"/>
        <v>45679</v>
      </c>
      <c r="D356" s="296">
        <f>SUM('39'!$L$10:$O$10)</f>
        <v>0</v>
      </c>
      <c r="E356" s="296">
        <f>SUM('39'!$L$11:$O$11)</f>
        <v>0</v>
      </c>
      <c r="F356" s="296">
        <f>SUM('39'!$L$12:$O$12)</f>
        <v>0</v>
      </c>
      <c r="G356" s="296">
        <f>SUM('39'!$L$13:$O$13)</f>
        <v>0</v>
      </c>
      <c r="H356" s="296">
        <f>SUM('39'!$L$14:$O$14)</f>
        <v>0</v>
      </c>
      <c r="I356" s="296">
        <f>SUM('39'!$L$15:$O$15)</f>
        <v>0</v>
      </c>
      <c r="J356" s="296">
        <f>SUM('39'!$L$16:$O$16)</f>
        <v>0</v>
      </c>
      <c r="K356" s="297">
        <f>SUM('39'!$L$31:$O$31)</f>
        <v>0</v>
      </c>
      <c r="L356" s="297">
        <f>SUM('39'!$L$32:$O$32)</f>
        <v>0</v>
      </c>
      <c r="M356" s="297">
        <f>SUM('39'!$L$33:$O$33)</f>
        <v>0</v>
      </c>
      <c r="N356" s="297">
        <f>SUM('39'!$L$34:$O$34)</f>
        <v>0</v>
      </c>
      <c r="O356" s="297">
        <f>SUM('39'!$L$35:$O$35)</f>
        <v>0</v>
      </c>
      <c r="P356" s="297">
        <f>SUM('39'!$L$36:$O$36)</f>
        <v>0</v>
      </c>
      <c r="Q356" s="298">
        <f>SUM('39'!$L$38:$O$38)</f>
        <v>0</v>
      </c>
      <c r="R356" s="298">
        <f>SUM('39'!$L$39:$O$39)</f>
        <v>0</v>
      </c>
      <c r="S356" s="298">
        <f>SUM('39'!$L$40:$O$40)</f>
        <v>0</v>
      </c>
      <c r="T356" s="277"/>
      <c r="U356" s="289">
        <f t="shared" si="24"/>
        <v>0</v>
      </c>
      <c r="V356" s="299">
        <f t="shared" si="25"/>
        <v>0</v>
      </c>
      <c r="W356" s="299">
        <f t="shared" si="26"/>
        <v>0.18582013973961167</v>
      </c>
      <c r="X356" s="289">
        <f t="shared" si="27"/>
        <v>0</v>
      </c>
      <c r="Y356" s="299">
        <f t="shared" si="28"/>
        <v>0.18582013973961167</v>
      </c>
    </row>
    <row r="357" spans="1:25" x14ac:dyDescent="0.2">
      <c r="B357" s="294" t="s">
        <v>55</v>
      </c>
      <c r="C357" s="295">
        <f t="shared" si="29"/>
        <v>45680</v>
      </c>
      <c r="D357" s="296">
        <f>SUM('39'!$P$10:$S$10)</f>
        <v>0</v>
      </c>
      <c r="E357" s="296">
        <f>SUM('39'!$P$11:$S$11)</f>
        <v>0</v>
      </c>
      <c r="F357" s="296">
        <f>SUM('39'!$P$12:$S$12)</f>
        <v>0</v>
      </c>
      <c r="G357" s="296">
        <f>SUM('39'!$P$13:$S$13)</f>
        <v>0</v>
      </c>
      <c r="H357" s="296">
        <f>SUM('39'!$P$14:$S$14)</f>
        <v>0</v>
      </c>
      <c r="I357" s="296">
        <f>SUM('39'!$P$15:$S$15)</f>
        <v>0</v>
      </c>
      <c r="J357" s="296">
        <f>SUM('39'!$P$16:$S$16)</f>
        <v>0</v>
      </c>
      <c r="K357" s="297">
        <f>SUM('39'!$P$31:$S$31)</f>
        <v>0</v>
      </c>
      <c r="L357" s="297">
        <f>SUM('39'!$P$32:$S$32)</f>
        <v>0</v>
      </c>
      <c r="M357" s="297">
        <f>SUM('39'!$P$33:$S$33)</f>
        <v>0</v>
      </c>
      <c r="N357" s="297">
        <f>SUM('39'!$P$34:$S$34)</f>
        <v>0</v>
      </c>
      <c r="O357" s="297">
        <f>SUM('39'!$P$35:$S$35)</f>
        <v>0</v>
      </c>
      <c r="P357" s="297">
        <f>SUM('39'!$P$36:$S$36)</f>
        <v>0</v>
      </c>
      <c r="Q357" s="298">
        <f>SUM('39'!$P$38:$S$38)</f>
        <v>0</v>
      </c>
      <c r="R357" s="298">
        <f>SUM('39'!$P$39:$S$39)</f>
        <v>0</v>
      </c>
      <c r="S357" s="298">
        <f>SUM('39'!$P$40:$S$40)</f>
        <v>0</v>
      </c>
      <c r="T357" s="277"/>
      <c r="U357" s="289">
        <f t="shared" si="24"/>
        <v>0</v>
      </c>
      <c r="V357" s="299">
        <f t="shared" si="25"/>
        <v>0</v>
      </c>
      <c r="W357" s="299">
        <f t="shared" si="26"/>
        <v>0.18152678287455276</v>
      </c>
      <c r="X357" s="289">
        <f t="shared" si="27"/>
        <v>0</v>
      </c>
      <c r="Y357" s="299">
        <f t="shared" si="28"/>
        <v>0.18152678287455276</v>
      </c>
    </row>
    <row r="358" spans="1:25" x14ac:dyDescent="0.2">
      <c r="B358" s="294" t="s">
        <v>3</v>
      </c>
      <c r="C358" s="295">
        <f t="shared" si="29"/>
        <v>45681</v>
      </c>
      <c r="D358" s="296">
        <f>SUM('39'!$T$10:$W$10)</f>
        <v>0</v>
      </c>
      <c r="E358" s="296">
        <f>SUM('39'!$T$11:$W$11)</f>
        <v>0</v>
      </c>
      <c r="F358" s="296">
        <f>SUM('39'!$T$12:$W$12)</f>
        <v>0</v>
      </c>
      <c r="G358" s="296">
        <f>SUM('39'!$T$13:$W$13)</f>
        <v>0</v>
      </c>
      <c r="H358" s="296">
        <f>SUM('39'!$T$14:$W$14)</f>
        <v>0</v>
      </c>
      <c r="I358" s="296">
        <f>SUM('39'!$T$15:$W$15)</f>
        <v>0</v>
      </c>
      <c r="J358" s="296">
        <f>SUM('39'!$T$16:$W$16)</f>
        <v>0</v>
      </c>
      <c r="K358" s="297">
        <f>SUM('39'!$T$31:$W$31)</f>
        <v>0</v>
      </c>
      <c r="L358" s="297">
        <f>SUM('39'!$T$32:$W$32)</f>
        <v>0</v>
      </c>
      <c r="M358" s="297">
        <f>SUM('39'!$T$33:$W$33)</f>
        <v>0</v>
      </c>
      <c r="N358" s="297">
        <f>SUM('39'!$T$34:$W$34)</f>
        <v>0</v>
      </c>
      <c r="O358" s="297">
        <f>SUM('39'!$T$35:$W$35)</f>
        <v>0</v>
      </c>
      <c r="P358" s="297">
        <f>SUM('39'!$T$36:$W$36)</f>
        <v>0</v>
      </c>
      <c r="Q358" s="298">
        <f>SUM('39'!$T$38:$W$38)</f>
        <v>0</v>
      </c>
      <c r="R358" s="298">
        <f>SUM('39'!$T$39:$W$39)</f>
        <v>0</v>
      </c>
      <c r="S358" s="298">
        <f>SUM('39'!$T$40:$W$40)</f>
        <v>0</v>
      </c>
      <c r="T358" s="277"/>
      <c r="U358" s="289">
        <f t="shared" si="24"/>
        <v>0</v>
      </c>
      <c r="V358" s="299">
        <f t="shared" si="25"/>
        <v>0</v>
      </c>
      <c r="W358" s="299">
        <f t="shared" si="26"/>
        <v>0.17733262361636562</v>
      </c>
      <c r="X358" s="289">
        <f t="shared" si="27"/>
        <v>0</v>
      </c>
      <c r="Y358" s="299">
        <f t="shared" si="28"/>
        <v>0.17733262361636562</v>
      </c>
    </row>
    <row r="359" spans="1:25" x14ac:dyDescent="0.2">
      <c r="B359" s="294" t="s">
        <v>4</v>
      </c>
      <c r="C359" s="295">
        <f t="shared" si="29"/>
        <v>45682</v>
      </c>
      <c r="D359" s="296">
        <f>SUM('39'!$X$10:$AA$10)</f>
        <v>0</v>
      </c>
      <c r="E359" s="296">
        <f>SUM('39'!$X$11:$AA$11)</f>
        <v>0</v>
      </c>
      <c r="F359" s="296">
        <f>SUM('39'!$X$12:$AA$12)</f>
        <v>0</v>
      </c>
      <c r="G359" s="296">
        <f>SUM('39'!$X$13:$AA$13)</f>
        <v>0</v>
      </c>
      <c r="H359" s="296">
        <f>SUM('39'!$X$14:$AA$14)</f>
        <v>0</v>
      </c>
      <c r="I359" s="296">
        <f>SUM('39'!$X$15:$AA$15)</f>
        <v>0</v>
      </c>
      <c r="J359" s="296">
        <f>SUM('39'!$X$16:$AA$16)</f>
        <v>0</v>
      </c>
      <c r="K359" s="297">
        <f>SUM('39'!$X$31:$AA$31)</f>
        <v>0</v>
      </c>
      <c r="L359" s="297">
        <f>SUM('39'!$X$32:$AA$32)</f>
        <v>0</v>
      </c>
      <c r="M359" s="297">
        <f>SUM('39'!$X$33:$AA$33)</f>
        <v>0</v>
      </c>
      <c r="N359" s="297">
        <f>SUM('39'!$X$34:$AA$34)</f>
        <v>0</v>
      </c>
      <c r="O359" s="297">
        <f>SUM('39'!$X$35:$AA$35)</f>
        <v>0</v>
      </c>
      <c r="P359" s="297">
        <f>SUM('39'!$X$36:$AA$36)</f>
        <v>0</v>
      </c>
      <c r="Q359" s="298">
        <f>SUM('39'!$X$38:$AA$38)</f>
        <v>0</v>
      </c>
      <c r="R359" s="298">
        <f>SUM('39'!$X$39:$AA$39)</f>
        <v>0</v>
      </c>
      <c r="S359" s="298">
        <f>SUM('39'!$X$40:$AA$40)</f>
        <v>0</v>
      </c>
      <c r="T359" s="277"/>
      <c r="U359" s="289">
        <f t="shared" si="24"/>
        <v>0</v>
      </c>
      <c r="V359" s="299">
        <f t="shared" si="25"/>
        <v>0</v>
      </c>
      <c r="W359" s="299">
        <f t="shared" si="26"/>
        <v>0.17323537001366621</v>
      </c>
      <c r="X359" s="289">
        <f t="shared" si="27"/>
        <v>0</v>
      </c>
      <c r="Y359" s="299">
        <f t="shared" si="28"/>
        <v>0.17323537001366621</v>
      </c>
    </row>
    <row r="360" spans="1:25" x14ac:dyDescent="0.2">
      <c r="B360" s="294" t="s">
        <v>5</v>
      </c>
      <c r="C360" s="295">
        <f t="shared" si="29"/>
        <v>45683</v>
      </c>
      <c r="D360" s="296">
        <f>SUM('39'!$AB$10:$AE$10)</f>
        <v>0</v>
      </c>
      <c r="E360" s="296">
        <f>SUM('39'!$AB$11:$AE$11)</f>
        <v>0</v>
      </c>
      <c r="F360" s="296">
        <f>SUM('39'!$AB$12:$AE$12)</f>
        <v>0</v>
      </c>
      <c r="G360" s="296">
        <f>SUM('39'!$AB$13:$AE$13)</f>
        <v>0</v>
      </c>
      <c r="H360" s="296">
        <f>SUM('39'!$AB$14:$AE$14)</f>
        <v>0</v>
      </c>
      <c r="I360" s="296">
        <f>SUM('39'!$AB$15:$AE$15)</f>
        <v>0</v>
      </c>
      <c r="J360" s="296">
        <f>SUM('39'!$AB$16:$AE$16)</f>
        <v>0</v>
      </c>
      <c r="K360" s="297">
        <f>SUM('39'!$AB$31:$AE$31)</f>
        <v>0</v>
      </c>
      <c r="L360" s="297">
        <f>SUM('39'!$AB$32:$AE$32)</f>
        <v>0</v>
      </c>
      <c r="M360" s="297">
        <f>SUM('39'!$AB$33:$AE$33)</f>
        <v>0</v>
      </c>
      <c r="N360" s="297">
        <f>SUM('39'!$AB$34:$AE$34)</f>
        <v>0</v>
      </c>
      <c r="O360" s="297">
        <f>SUM('39'!$AB$35:$AE$35)</f>
        <v>0</v>
      </c>
      <c r="P360" s="297">
        <f>SUM('39'!$AB$36:$AE$36)</f>
        <v>0</v>
      </c>
      <c r="Q360" s="298">
        <f>SUM('39'!$AB$38:$AE$38)</f>
        <v>0</v>
      </c>
      <c r="R360" s="298">
        <f>SUM('39'!$AB$39:$AE$39)</f>
        <v>0</v>
      </c>
      <c r="S360" s="298">
        <f>SUM('39'!$AB$40:$AE$40)</f>
        <v>0</v>
      </c>
      <c r="T360" s="277"/>
      <c r="U360" s="289">
        <f t="shared" si="24"/>
        <v>0</v>
      </c>
      <c r="V360" s="299">
        <f t="shared" si="25"/>
        <v>0</v>
      </c>
      <c r="W360" s="299">
        <f t="shared" si="26"/>
        <v>0.1692327830703918</v>
      </c>
      <c r="X360" s="289">
        <f t="shared" si="27"/>
        <v>0</v>
      </c>
      <c r="Y360" s="299">
        <f t="shared" si="28"/>
        <v>0.1692327830703918</v>
      </c>
    </row>
    <row r="361" spans="1:25" x14ac:dyDescent="0.2">
      <c r="A361" s="272">
        <v>40</v>
      </c>
      <c r="B361" s="294" t="s">
        <v>0</v>
      </c>
      <c r="C361" s="295">
        <f t="shared" si="29"/>
        <v>45684</v>
      </c>
      <c r="D361" s="296">
        <f>SUM('40'!$D$10:$G$10)</f>
        <v>0</v>
      </c>
      <c r="E361" s="296">
        <f>SUM('40'!$D$11:$G$11)</f>
        <v>0</v>
      </c>
      <c r="F361" s="296">
        <f>SUM('40'!$D$12:$G$12)</f>
        <v>0</v>
      </c>
      <c r="G361" s="296">
        <f>SUM('40'!$D$13:$G$13)</f>
        <v>0</v>
      </c>
      <c r="H361" s="296">
        <f>SUM('40'!$D$14:$G$14)</f>
        <v>0</v>
      </c>
      <c r="I361" s="296">
        <f>SUM('40'!$D$15:$G$15)</f>
        <v>0</v>
      </c>
      <c r="J361" s="296">
        <f>SUM('40'!$D$16:$G$16)</f>
        <v>0</v>
      </c>
      <c r="K361" s="297">
        <f>SUM('40'!$D$31:$G$31)</f>
        <v>0</v>
      </c>
      <c r="L361" s="297">
        <f>SUM('40'!$D$32:$G$32)</f>
        <v>0</v>
      </c>
      <c r="M361" s="297">
        <f>SUM('40'!$D$33:$G$33)</f>
        <v>0</v>
      </c>
      <c r="N361" s="297">
        <f>SUM('40'!$D$34:$G$34)</f>
        <v>0</v>
      </c>
      <c r="O361" s="297">
        <f>SUM('40'!$D$35:$G$35)</f>
        <v>0</v>
      </c>
      <c r="P361" s="297">
        <f>SUM('40'!$D$36:$G$36)</f>
        <v>0</v>
      </c>
      <c r="Q361" s="298">
        <f>SUM('40'!$D$38:$G$38)</f>
        <v>0</v>
      </c>
      <c r="R361" s="298">
        <f>SUM('40'!$D$39:$G$39)</f>
        <v>0</v>
      </c>
      <c r="S361" s="298">
        <f>SUM('40'!$D$40:$G$40)</f>
        <v>0</v>
      </c>
      <c r="T361" s="277"/>
      <c r="U361" s="289">
        <f t="shared" si="24"/>
        <v>0</v>
      </c>
      <c r="V361" s="299">
        <f t="shared" si="25"/>
        <v>0</v>
      </c>
      <c r="W361" s="299">
        <f t="shared" si="26"/>
        <v>0.16532267552227331</v>
      </c>
      <c r="X361" s="289">
        <f t="shared" si="27"/>
        <v>0</v>
      </c>
      <c r="Y361" s="299">
        <f t="shared" si="28"/>
        <v>0.16532267552227331</v>
      </c>
    </row>
    <row r="362" spans="1:25" x14ac:dyDescent="0.2">
      <c r="B362" s="294" t="s">
        <v>1</v>
      </c>
      <c r="C362" s="295">
        <f t="shared" si="29"/>
        <v>45685</v>
      </c>
      <c r="D362" s="296">
        <f>SUM('40'!$H$10:$K$10)</f>
        <v>0</v>
      </c>
      <c r="E362" s="296">
        <f>SUM('40'!$H$11:$K$11)</f>
        <v>0</v>
      </c>
      <c r="F362" s="296">
        <f>SUM('40'!$H$12:$K$12)</f>
        <v>0</v>
      </c>
      <c r="G362" s="296">
        <f>SUM('40'!$H$13:$K$13)</f>
        <v>0</v>
      </c>
      <c r="H362" s="296">
        <f>SUM('40'!$H$14:$K$14)</f>
        <v>0</v>
      </c>
      <c r="I362" s="296">
        <f>SUM('40'!$H$15:$K$15)</f>
        <v>0</v>
      </c>
      <c r="J362" s="296">
        <f>SUM('40'!$H$16:$K$16)</f>
        <v>0</v>
      </c>
      <c r="K362" s="297">
        <f>SUM('40'!$H$31:$K$31)</f>
        <v>0</v>
      </c>
      <c r="L362" s="297">
        <f>SUM('40'!$H$32:$K$32)</f>
        <v>0</v>
      </c>
      <c r="M362" s="297">
        <f>SUM('40'!$H$33:$K$33)</f>
        <v>0</v>
      </c>
      <c r="N362" s="297">
        <f>SUM('40'!$H$34:$K$34)</f>
        <v>0</v>
      </c>
      <c r="O362" s="297">
        <f>SUM('40'!$H$35:$K$35)</f>
        <v>0</v>
      </c>
      <c r="P362" s="297">
        <f>SUM('40'!$H$36:$K$36)</f>
        <v>0</v>
      </c>
      <c r="Q362" s="298">
        <f>SUM('40'!$H$38:$K$38)</f>
        <v>0</v>
      </c>
      <c r="R362" s="298">
        <f>SUM('40'!$H$39:$K$39)</f>
        <v>0</v>
      </c>
      <c r="S362" s="298">
        <f>SUM('40'!$H$40:$K$40)</f>
        <v>0</v>
      </c>
      <c r="T362" s="277"/>
      <c r="U362" s="289">
        <f t="shared" si="24"/>
        <v>0</v>
      </c>
      <c r="V362" s="299">
        <f t="shared" si="25"/>
        <v>0</v>
      </c>
      <c r="W362" s="299">
        <f t="shared" si="26"/>
        <v>0.16150291064157696</v>
      </c>
      <c r="X362" s="289">
        <f t="shared" si="27"/>
        <v>0</v>
      </c>
      <c r="Y362" s="299">
        <f t="shared" si="28"/>
        <v>0.16150291064157696</v>
      </c>
    </row>
    <row r="363" spans="1:25" x14ac:dyDescent="0.2">
      <c r="B363" s="294" t="s">
        <v>2</v>
      </c>
      <c r="C363" s="295">
        <f t="shared" si="29"/>
        <v>45686</v>
      </c>
      <c r="D363" s="296">
        <f>SUM('40'!$L$10:$O$10)</f>
        <v>0</v>
      </c>
      <c r="E363" s="296">
        <f>SUM('40'!$L$11:$O$11)</f>
        <v>0</v>
      </c>
      <c r="F363" s="296">
        <f>SUM('40'!$L$12:$O$12)</f>
        <v>0</v>
      </c>
      <c r="G363" s="296">
        <f>SUM('40'!$L$13:$O$13)</f>
        <v>0</v>
      </c>
      <c r="H363" s="296">
        <f>SUM('40'!$L$14:$O$14)</f>
        <v>0</v>
      </c>
      <c r="I363" s="296">
        <f>SUM('40'!$L$15:$O$15)</f>
        <v>0</v>
      </c>
      <c r="J363" s="296">
        <f>SUM('40'!$L$16:$O$16)</f>
        <v>0</v>
      </c>
      <c r="K363" s="297">
        <f>SUM('40'!$L$31:$O$31)</f>
        <v>0</v>
      </c>
      <c r="L363" s="297">
        <f>SUM('40'!$L$32:$O$32)</f>
        <v>0</v>
      </c>
      <c r="M363" s="297">
        <f>SUM('40'!$L$33:$O$33)</f>
        <v>0</v>
      </c>
      <c r="N363" s="297">
        <f>SUM('40'!$L$34:$O$34)</f>
        <v>0</v>
      </c>
      <c r="O363" s="297">
        <f>SUM('40'!$L$35:$O$35)</f>
        <v>0</v>
      </c>
      <c r="P363" s="297">
        <f>SUM('40'!$L$36:$O$36)</f>
        <v>0</v>
      </c>
      <c r="Q363" s="298">
        <f>SUM('40'!$L$38:$O$38)</f>
        <v>0</v>
      </c>
      <c r="R363" s="298">
        <f>SUM('40'!$L$39:$O$39)</f>
        <v>0</v>
      </c>
      <c r="S363" s="298">
        <f>SUM('40'!$L$40:$O$40)</f>
        <v>0</v>
      </c>
      <c r="T363" s="277"/>
      <c r="U363" s="289">
        <f t="shared" si="24"/>
        <v>0</v>
      </c>
      <c r="V363" s="299">
        <f t="shared" si="25"/>
        <v>0</v>
      </c>
      <c r="W363" s="299">
        <f t="shared" si="26"/>
        <v>0.1577714010694625</v>
      </c>
      <c r="X363" s="289">
        <f t="shared" si="27"/>
        <v>0</v>
      </c>
      <c r="Y363" s="299">
        <f t="shared" si="28"/>
        <v>0.1577714010694625</v>
      </c>
    </row>
    <row r="364" spans="1:25" x14ac:dyDescent="0.2">
      <c r="B364" s="294" t="s">
        <v>55</v>
      </c>
      <c r="C364" s="295">
        <f t="shared" si="29"/>
        <v>45687</v>
      </c>
      <c r="D364" s="296">
        <f>SUM('40'!$P$10:$S$10)</f>
        <v>0</v>
      </c>
      <c r="E364" s="296">
        <f>SUM('40'!$P$11:$S$11)</f>
        <v>0</v>
      </c>
      <c r="F364" s="296">
        <f>SUM('40'!$P$12:$S$12)</f>
        <v>0</v>
      </c>
      <c r="G364" s="296">
        <f>SUM('40'!$P$13:$S$13)</f>
        <v>0</v>
      </c>
      <c r="H364" s="296">
        <f>SUM('40'!$P$14:$S$14)</f>
        <v>0</v>
      </c>
      <c r="I364" s="296">
        <f>SUM('40'!$P$15:$S$15)</f>
        <v>0</v>
      </c>
      <c r="J364" s="296">
        <f>SUM('40'!$P$16:$S$16)</f>
        <v>0</v>
      </c>
      <c r="K364" s="297">
        <f>SUM('40'!$P$31:$S$31)</f>
        <v>0</v>
      </c>
      <c r="L364" s="297">
        <f>SUM('40'!$P$32:$S$32)</f>
        <v>0</v>
      </c>
      <c r="M364" s="297">
        <f>SUM('40'!$P$33:$S$33)</f>
        <v>0</v>
      </c>
      <c r="N364" s="297">
        <f>SUM('40'!$P$34:$S$34)</f>
        <v>0</v>
      </c>
      <c r="O364" s="297">
        <f>SUM('40'!$P$35:$S$35)</f>
        <v>0</v>
      </c>
      <c r="P364" s="297">
        <f>SUM('40'!$P$36:$S$36)</f>
        <v>0</v>
      </c>
      <c r="Q364" s="298">
        <f>SUM('40'!$P$38:$S$38)</f>
        <v>0</v>
      </c>
      <c r="R364" s="298">
        <f>SUM('40'!$P$39:$S$39)</f>
        <v>0</v>
      </c>
      <c r="S364" s="298">
        <f>SUM('40'!$P$40:$S$40)</f>
        <v>0</v>
      </c>
      <c r="T364" s="277"/>
      <c r="U364" s="289">
        <f t="shared" si="24"/>
        <v>0</v>
      </c>
      <c r="V364" s="299">
        <f t="shared" si="25"/>
        <v>0</v>
      </c>
      <c r="W364" s="299">
        <f t="shared" si="26"/>
        <v>0.15412610767531948</v>
      </c>
      <c r="X364" s="289">
        <f t="shared" si="27"/>
        <v>0</v>
      </c>
      <c r="Y364" s="299">
        <f t="shared" si="28"/>
        <v>0.15412610767531948</v>
      </c>
    </row>
    <row r="365" spans="1:25" x14ac:dyDescent="0.2">
      <c r="B365" s="294" t="s">
        <v>3</v>
      </c>
      <c r="C365" s="295">
        <f t="shared" si="29"/>
        <v>45688</v>
      </c>
      <c r="D365" s="296">
        <f>SUM('40'!$T$10:$W$10)</f>
        <v>0</v>
      </c>
      <c r="E365" s="296">
        <f>SUM('40'!$T$11:$W$11)</f>
        <v>0</v>
      </c>
      <c r="F365" s="296">
        <f>SUM('40'!$T$12:$W$12)</f>
        <v>0</v>
      </c>
      <c r="G365" s="296">
        <f>SUM('40'!$T$13:$W$13)</f>
        <v>0</v>
      </c>
      <c r="H365" s="296">
        <f>SUM('40'!$T$14:$W$14)</f>
        <v>0</v>
      </c>
      <c r="I365" s="296">
        <f>SUM('40'!$T$15:$W$15)</f>
        <v>0</v>
      </c>
      <c r="J365" s="296">
        <f>SUM('40'!$T$16:$W$16)</f>
        <v>0</v>
      </c>
      <c r="K365" s="297">
        <f>SUM('40'!$T$31:$W$31)</f>
        <v>0</v>
      </c>
      <c r="L365" s="297">
        <f>SUM('40'!$T$32:$W$32)</f>
        <v>0</v>
      </c>
      <c r="M365" s="297">
        <f>SUM('40'!$T$33:$W$33)</f>
        <v>0</v>
      </c>
      <c r="N365" s="297">
        <f>SUM('40'!$T$34:$W$34)</f>
        <v>0</v>
      </c>
      <c r="O365" s="297">
        <f>SUM('40'!$T$35:$W$35)</f>
        <v>0</v>
      </c>
      <c r="P365" s="297">
        <f>SUM('40'!$T$36:$W$36)</f>
        <v>0</v>
      </c>
      <c r="Q365" s="298">
        <f>SUM('40'!$T$38:$W$38)</f>
        <v>0</v>
      </c>
      <c r="R365" s="298">
        <f>SUM('40'!$T$39:$W$39)</f>
        <v>0</v>
      </c>
      <c r="S365" s="298">
        <f>SUM('40'!$T$40:$W$40)</f>
        <v>0</v>
      </c>
      <c r="T365" s="277"/>
      <c r="U365" s="289">
        <f t="shared" si="24"/>
        <v>0</v>
      </c>
      <c r="V365" s="299">
        <f t="shared" si="25"/>
        <v>0</v>
      </c>
      <c r="W365" s="299">
        <f t="shared" si="26"/>
        <v>0.15056503844245861</v>
      </c>
      <c r="X365" s="289">
        <f t="shared" si="27"/>
        <v>0</v>
      </c>
      <c r="Y365" s="299">
        <f t="shared" si="28"/>
        <v>0.15056503844245861</v>
      </c>
    </row>
    <row r="366" spans="1:25" x14ac:dyDescent="0.2">
      <c r="B366" s="294" t="s">
        <v>4</v>
      </c>
      <c r="C366" s="295">
        <f t="shared" si="29"/>
        <v>45689</v>
      </c>
      <c r="D366" s="296">
        <f>SUM('40'!$X$10:$AA$10)</f>
        <v>0</v>
      </c>
      <c r="E366" s="296">
        <f>SUM('40'!$X$11:$AA$11)</f>
        <v>0</v>
      </c>
      <c r="F366" s="296">
        <f>SUM('40'!$X$12:$AA$12)</f>
        <v>0</v>
      </c>
      <c r="G366" s="296">
        <f>SUM('40'!$X$13:$AA$13)</f>
        <v>0</v>
      </c>
      <c r="H366" s="296">
        <f>SUM('40'!$X$14:$AA$14)</f>
        <v>0</v>
      </c>
      <c r="I366" s="296">
        <f>SUM('40'!$X$15:$AA$15)</f>
        <v>0</v>
      </c>
      <c r="J366" s="296">
        <f>SUM('40'!$X$16:$AA$16)</f>
        <v>0</v>
      </c>
      <c r="K366" s="297">
        <f>SUM('40'!$X$31:$AA$31)</f>
        <v>0</v>
      </c>
      <c r="L366" s="297">
        <f>SUM('40'!$X$32:$AA$32)</f>
        <v>0</v>
      </c>
      <c r="M366" s="297">
        <f>SUM('40'!$X$33:$AA$33)</f>
        <v>0</v>
      </c>
      <c r="N366" s="297">
        <f>SUM('40'!$X$34:$AA$34)</f>
        <v>0</v>
      </c>
      <c r="O366" s="297">
        <f>SUM('40'!$X$35:$AA$35)</f>
        <v>0</v>
      </c>
      <c r="P366" s="297">
        <f>SUM('40'!$X$36:$AA$36)</f>
        <v>0</v>
      </c>
      <c r="Q366" s="298">
        <f>SUM('40'!$X$38:$AA$38)</f>
        <v>0</v>
      </c>
      <c r="R366" s="298">
        <f>SUM('40'!$X$39:$AA$39)</f>
        <v>0</v>
      </c>
      <c r="S366" s="298">
        <f>SUM('40'!$X$40:$AA$40)</f>
        <v>0</v>
      </c>
      <c r="T366" s="277"/>
      <c r="U366" s="289">
        <f t="shared" si="24"/>
        <v>0</v>
      </c>
      <c r="V366" s="299">
        <f t="shared" si="25"/>
        <v>0</v>
      </c>
      <c r="W366" s="299">
        <f t="shared" si="26"/>
        <v>0.14708624737954895</v>
      </c>
      <c r="X366" s="289">
        <f t="shared" si="27"/>
        <v>0</v>
      </c>
      <c r="Y366" s="299">
        <f t="shared" si="28"/>
        <v>0.14708624737954895</v>
      </c>
    </row>
    <row r="367" spans="1:25" x14ac:dyDescent="0.2">
      <c r="B367" s="294" t="s">
        <v>5</v>
      </c>
      <c r="C367" s="295">
        <f t="shared" si="29"/>
        <v>45690</v>
      </c>
      <c r="D367" s="296">
        <f>SUM('40'!$AB$10:$AE$10)</f>
        <v>0</v>
      </c>
      <c r="E367" s="296">
        <f>SUM('40'!$AB$11:$AE$11)</f>
        <v>0</v>
      </c>
      <c r="F367" s="296">
        <f>SUM('40'!$AB$12:$AE$12)</f>
        <v>0</v>
      </c>
      <c r="G367" s="296">
        <f>SUM('40'!$AB$13:$AE$13)</f>
        <v>0</v>
      </c>
      <c r="H367" s="296">
        <f>SUM('40'!$AB$14:$AE$14)</f>
        <v>0</v>
      </c>
      <c r="I367" s="296">
        <f>SUM('40'!$AB$15:$AE$15)</f>
        <v>0</v>
      </c>
      <c r="J367" s="296">
        <f>SUM('40'!$AB$16:$AE$16)</f>
        <v>0</v>
      </c>
      <c r="K367" s="297">
        <f>SUM('40'!$AB$31:$AE$31)</f>
        <v>0</v>
      </c>
      <c r="L367" s="297">
        <f>SUM('40'!$AB$32:$AE$32)</f>
        <v>0</v>
      </c>
      <c r="M367" s="297">
        <f>SUM('40'!$AB$33:$AE$33)</f>
        <v>0</v>
      </c>
      <c r="N367" s="297">
        <f>SUM('40'!$AB$34:$AE$34)</f>
        <v>0</v>
      </c>
      <c r="O367" s="297">
        <f>SUM('40'!$AB$35:$AE$35)</f>
        <v>0</v>
      </c>
      <c r="P367" s="297">
        <f>SUM('40'!$AB$36:$AE$36)</f>
        <v>0</v>
      </c>
      <c r="Q367" s="298">
        <f>SUM('40'!$AB$38:$AE$38)</f>
        <v>0</v>
      </c>
      <c r="R367" s="298">
        <f>SUM('40'!$AB$39:$AE$39)</f>
        <v>0</v>
      </c>
      <c r="S367" s="298">
        <f>SUM('40'!$AB$40:$AE$40)</f>
        <v>0</v>
      </c>
      <c r="T367" s="277"/>
      <c r="U367" s="289">
        <f t="shared" si="24"/>
        <v>0</v>
      </c>
      <c r="V367" s="299">
        <f t="shared" si="25"/>
        <v>0</v>
      </c>
      <c r="W367" s="299">
        <f t="shared" si="26"/>
        <v>0.14368783345720637</v>
      </c>
      <c r="X367" s="289">
        <f t="shared" si="27"/>
        <v>0</v>
      </c>
      <c r="Y367" s="299">
        <f t="shared" si="28"/>
        <v>0.14368783345720637</v>
      </c>
    </row>
    <row r="368" spans="1:25" x14ac:dyDescent="0.2">
      <c r="A368" s="272">
        <v>41</v>
      </c>
      <c r="B368" s="294" t="s">
        <v>0</v>
      </c>
      <c r="C368" s="295">
        <f t="shared" si="29"/>
        <v>45691</v>
      </c>
      <c r="D368" s="296">
        <f>SUM('41'!$D$10:$G$10)</f>
        <v>0</v>
      </c>
      <c r="E368" s="296">
        <f>SUM('41'!$D$11:$G$11)</f>
        <v>0</v>
      </c>
      <c r="F368" s="296">
        <f>SUM('41'!$D$12:$G$12)</f>
        <v>0</v>
      </c>
      <c r="G368" s="296">
        <f>SUM('41'!$D$13:$G$13)</f>
        <v>0</v>
      </c>
      <c r="H368" s="296">
        <f>SUM('41'!$D$14:$G$14)</f>
        <v>0</v>
      </c>
      <c r="I368" s="296">
        <f>SUM('41'!$D$15:$G$15)</f>
        <v>0</v>
      </c>
      <c r="J368" s="296">
        <f>SUM('41'!$D$16:$G$16)</f>
        <v>0</v>
      </c>
      <c r="K368" s="297">
        <f>SUM('41'!$D$31:$G$31)</f>
        <v>0</v>
      </c>
      <c r="L368" s="297">
        <f>SUM('41'!$D$32:$G$32)</f>
        <v>0</v>
      </c>
      <c r="M368" s="297">
        <f>SUM('41'!$D$33:$G$33)</f>
        <v>0</v>
      </c>
      <c r="N368" s="297">
        <f>SUM('41'!$D$34:$G$34)</f>
        <v>0</v>
      </c>
      <c r="O368" s="297">
        <f>SUM('41'!$D$35:$G$35)</f>
        <v>0</v>
      </c>
      <c r="P368" s="297">
        <f>SUM('41'!$D$36:$G$36)</f>
        <v>0</v>
      </c>
      <c r="Q368" s="298">
        <f>SUM('41'!$D$38:$G$38)</f>
        <v>0</v>
      </c>
      <c r="R368" s="298">
        <f>SUM('41'!$D$39:$G$39)</f>
        <v>0</v>
      </c>
      <c r="S368" s="298">
        <f>SUM('41'!$D$40:$G$40)</f>
        <v>0</v>
      </c>
      <c r="T368" s="277"/>
      <c r="U368" s="289">
        <f t="shared" si="24"/>
        <v>0</v>
      </c>
      <c r="V368" s="299">
        <f t="shared" si="25"/>
        <v>0</v>
      </c>
      <c r="W368" s="299">
        <f t="shared" si="26"/>
        <v>0.14036793956915206</v>
      </c>
      <c r="X368" s="289">
        <f t="shared" si="27"/>
        <v>0</v>
      </c>
      <c r="Y368" s="299">
        <f t="shared" si="28"/>
        <v>0.14036793956915206</v>
      </c>
    </row>
    <row r="369" spans="1:25" x14ac:dyDescent="0.2">
      <c r="B369" s="294" t="s">
        <v>1</v>
      </c>
      <c r="C369" s="295">
        <f t="shared" si="29"/>
        <v>45692</v>
      </c>
      <c r="D369" s="296">
        <f>SUM('41'!$H$10:$K$10)</f>
        <v>0</v>
      </c>
      <c r="E369" s="296">
        <f>SUM('41'!$H$11:$K$11)</f>
        <v>0</v>
      </c>
      <c r="F369" s="296">
        <f>SUM('41'!$H$12:$K$12)</f>
        <v>0</v>
      </c>
      <c r="G369" s="296">
        <f>SUM('41'!$H$13:$K$13)</f>
        <v>0</v>
      </c>
      <c r="H369" s="296">
        <f>SUM('41'!$H$14:$K$14)</f>
        <v>0</v>
      </c>
      <c r="I369" s="296">
        <f>SUM('41'!$H$15:$K$15)</f>
        <v>0</v>
      </c>
      <c r="J369" s="296">
        <f>SUM('41'!$H$16:$K$16)</f>
        <v>0</v>
      </c>
      <c r="K369" s="297">
        <f>SUM('41'!$H$31:$K$31)</f>
        <v>0</v>
      </c>
      <c r="L369" s="297">
        <f>SUM('41'!$H$32:$K$32)</f>
        <v>0</v>
      </c>
      <c r="M369" s="297">
        <f>SUM('41'!$H$33:$K$33)</f>
        <v>0</v>
      </c>
      <c r="N369" s="297">
        <f>SUM('41'!$H$34:$K$34)</f>
        <v>0</v>
      </c>
      <c r="O369" s="297">
        <f>SUM('41'!$H$35:$K$35)</f>
        <v>0</v>
      </c>
      <c r="P369" s="297">
        <f>SUM('41'!$H$36:$K$36)</f>
        <v>0</v>
      </c>
      <c r="Q369" s="298">
        <f>SUM('41'!$H$38:$K$38)</f>
        <v>0</v>
      </c>
      <c r="R369" s="298">
        <f>SUM('41'!$H$39:$K$39)</f>
        <v>0</v>
      </c>
      <c r="S369" s="298">
        <f>SUM('41'!$H$40:$K$40)</f>
        <v>0</v>
      </c>
      <c r="T369" s="277"/>
      <c r="U369" s="289">
        <f t="shared" si="24"/>
        <v>0</v>
      </c>
      <c r="V369" s="299">
        <f t="shared" si="25"/>
        <v>0</v>
      </c>
      <c r="W369" s="299">
        <f t="shared" si="26"/>
        <v>0.13712475151737316</v>
      </c>
      <c r="X369" s="289">
        <f t="shared" si="27"/>
        <v>0</v>
      </c>
      <c r="Y369" s="299">
        <f t="shared" si="28"/>
        <v>0.13712475151737316</v>
      </c>
    </row>
    <row r="370" spans="1:25" x14ac:dyDescent="0.2">
      <c r="B370" s="294" t="s">
        <v>2</v>
      </c>
      <c r="C370" s="295">
        <f t="shared" si="29"/>
        <v>45693</v>
      </c>
      <c r="D370" s="296">
        <f>SUM('41'!$L$10:$O$10)</f>
        <v>0</v>
      </c>
      <c r="E370" s="296">
        <f>SUM('41'!$L$11:$O$11)</f>
        <v>0</v>
      </c>
      <c r="F370" s="296">
        <f>SUM('41'!$L$12:$O$12)</f>
        <v>0</v>
      </c>
      <c r="G370" s="296">
        <f>SUM('41'!$L$13:$O$13)</f>
        <v>0</v>
      </c>
      <c r="H370" s="296">
        <f>SUM('41'!$L$14:$O$14)</f>
        <v>0</v>
      </c>
      <c r="I370" s="296">
        <f>SUM('41'!$L$15:$O$15)</f>
        <v>0</v>
      </c>
      <c r="J370" s="296">
        <f>SUM('41'!$L$16:$O$16)</f>
        <v>0</v>
      </c>
      <c r="K370" s="297">
        <f>SUM('41'!$L$31:$O$31)</f>
        <v>0</v>
      </c>
      <c r="L370" s="297">
        <f>SUM('41'!$L$32:$O$32)</f>
        <v>0</v>
      </c>
      <c r="M370" s="297">
        <f>SUM('41'!$L$33:$O$33)</f>
        <v>0</v>
      </c>
      <c r="N370" s="297">
        <f>SUM('41'!$L$34:$O$34)</f>
        <v>0</v>
      </c>
      <c r="O370" s="297">
        <f>SUM('41'!$L$35:$O$35)</f>
        <v>0</v>
      </c>
      <c r="P370" s="297">
        <f>SUM('41'!$L$36:$O$36)</f>
        <v>0</v>
      </c>
      <c r="Q370" s="298">
        <f>SUM('41'!$L$38:$O$38)</f>
        <v>0</v>
      </c>
      <c r="R370" s="298">
        <f>SUM('41'!$L$39:$O$39)</f>
        <v>0</v>
      </c>
      <c r="S370" s="298">
        <f>SUM('41'!$L$40:$O$40)</f>
        <v>0</v>
      </c>
      <c r="T370" s="277"/>
      <c r="U370" s="289">
        <f t="shared" si="24"/>
        <v>0</v>
      </c>
      <c r="V370" s="299">
        <f t="shared" si="25"/>
        <v>0</v>
      </c>
      <c r="W370" s="299">
        <f t="shared" si="26"/>
        <v>0.13395649702073148</v>
      </c>
      <c r="X370" s="289">
        <f t="shared" si="27"/>
        <v>0</v>
      </c>
      <c r="Y370" s="299">
        <f t="shared" si="28"/>
        <v>0.13395649702073148</v>
      </c>
    </row>
    <row r="371" spans="1:25" x14ac:dyDescent="0.2">
      <c r="B371" s="294" t="s">
        <v>55</v>
      </c>
      <c r="C371" s="295">
        <f t="shared" si="29"/>
        <v>45694</v>
      </c>
      <c r="D371" s="296">
        <f>SUM('41'!$P$10:$S$10)</f>
        <v>0</v>
      </c>
      <c r="E371" s="296">
        <f>SUM('41'!$P$11:$S$11)</f>
        <v>0</v>
      </c>
      <c r="F371" s="296">
        <f>SUM('41'!$P$12:$S$12)</f>
        <v>0</v>
      </c>
      <c r="G371" s="296">
        <f>SUM('41'!$P$13:$S$13)</f>
        <v>0</v>
      </c>
      <c r="H371" s="296">
        <f>SUM('41'!$P$14:$S$14)</f>
        <v>0</v>
      </c>
      <c r="I371" s="296">
        <f>SUM('41'!$P$15:$S$15)</f>
        <v>0</v>
      </c>
      <c r="J371" s="296">
        <f>SUM('41'!$P$16:$S$16)</f>
        <v>0</v>
      </c>
      <c r="K371" s="297">
        <f>SUM('41'!$P$31:$S$31)</f>
        <v>0</v>
      </c>
      <c r="L371" s="297">
        <f>SUM('41'!$P$32:$S$32)</f>
        <v>0</v>
      </c>
      <c r="M371" s="297">
        <f>SUM('41'!$P$33:$S$33)</f>
        <v>0</v>
      </c>
      <c r="N371" s="297">
        <f>SUM('41'!$P$34:$S$34)</f>
        <v>0</v>
      </c>
      <c r="O371" s="297">
        <f>SUM('41'!$P$35:$S$35)</f>
        <v>0</v>
      </c>
      <c r="P371" s="297">
        <f>SUM('41'!$P$36:$S$36)</f>
        <v>0</v>
      </c>
      <c r="Q371" s="298">
        <f>SUM('41'!$P$38:$S$38)</f>
        <v>0</v>
      </c>
      <c r="R371" s="298">
        <f>SUM('41'!$P$39:$S$39)</f>
        <v>0</v>
      </c>
      <c r="S371" s="298">
        <f>SUM('41'!$P$40:$S$40)</f>
        <v>0</v>
      </c>
      <c r="T371" s="277"/>
      <c r="U371" s="289">
        <f t="shared" si="24"/>
        <v>0</v>
      </c>
      <c r="V371" s="299">
        <f t="shared" si="25"/>
        <v>0</v>
      </c>
      <c r="W371" s="299">
        <f t="shared" si="26"/>
        <v>0.13086144474647793</v>
      </c>
      <c r="X371" s="289">
        <f t="shared" si="27"/>
        <v>0</v>
      </c>
      <c r="Y371" s="299">
        <f t="shared" si="28"/>
        <v>0.13086144474647793</v>
      </c>
    </row>
    <row r="372" spans="1:25" x14ac:dyDescent="0.2">
      <c r="B372" s="294" t="s">
        <v>3</v>
      </c>
      <c r="C372" s="295">
        <f t="shared" si="29"/>
        <v>45695</v>
      </c>
      <c r="D372" s="296">
        <f>SUM('41'!$T$10:$W$10)</f>
        <v>0</v>
      </c>
      <c r="E372" s="296">
        <f>SUM('41'!$T$11:$W$11)</f>
        <v>0</v>
      </c>
      <c r="F372" s="296">
        <f>SUM('41'!$T$12:$W$12)</f>
        <v>0</v>
      </c>
      <c r="G372" s="296">
        <f>SUM('41'!$T$13:$W$13)</f>
        <v>0</v>
      </c>
      <c r="H372" s="296">
        <f>SUM('41'!$T$14:$W$14)</f>
        <v>0</v>
      </c>
      <c r="I372" s="296">
        <f>SUM('41'!$T$15:$W$15)</f>
        <v>0</v>
      </c>
      <c r="J372" s="296">
        <f>SUM('41'!$T$16:$W$16)</f>
        <v>0</v>
      </c>
      <c r="K372" s="297">
        <f>SUM('41'!$T$31:$W$31)</f>
        <v>0</v>
      </c>
      <c r="L372" s="297">
        <f>SUM('41'!$T$32:$W$32)</f>
        <v>0</v>
      </c>
      <c r="M372" s="297">
        <f>SUM('41'!$T$33:$W$33)</f>
        <v>0</v>
      </c>
      <c r="N372" s="297">
        <f>SUM('41'!$T$34:$W$34)</f>
        <v>0</v>
      </c>
      <c r="O372" s="297">
        <f>SUM('41'!$T$35:$W$35)</f>
        <v>0</v>
      </c>
      <c r="P372" s="297">
        <f>SUM('41'!$T$36:$W$36)</f>
        <v>0</v>
      </c>
      <c r="Q372" s="298">
        <f>SUM('41'!$T$38:$W$38)</f>
        <v>0</v>
      </c>
      <c r="R372" s="298">
        <f>SUM('41'!$T$39:$W$39)</f>
        <v>0</v>
      </c>
      <c r="S372" s="298">
        <f>SUM('41'!$T$40:$W$40)</f>
        <v>0</v>
      </c>
      <c r="T372" s="277"/>
      <c r="U372" s="289">
        <f t="shared" si="24"/>
        <v>0</v>
      </c>
      <c r="V372" s="299">
        <f t="shared" si="25"/>
        <v>0</v>
      </c>
      <c r="W372" s="299">
        <f t="shared" si="26"/>
        <v>0.12783790336414386</v>
      </c>
      <c r="X372" s="289">
        <f t="shared" si="27"/>
        <v>0</v>
      </c>
      <c r="Y372" s="299">
        <f t="shared" si="28"/>
        <v>0.12783790336414386</v>
      </c>
    </row>
    <row r="373" spans="1:25" x14ac:dyDescent="0.2">
      <c r="B373" s="294" t="s">
        <v>4</v>
      </c>
      <c r="C373" s="295">
        <f t="shared" si="29"/>
        <v>45696</v>
      </c>
      <c r="D373" s="296">
        <f>SUM('41'!$X$10:$AA$10)</f>
        <v>0</v>
      </c>
      <c r="E373" s="296">
        <f>SUM('41'!$X$11:$AA$11)</f>
        <v>0</v>
      </c>
      <c r="F373" s="296">
        <f>SUM('41'!$X$12:$AA$12)</f>
        <v>0</v>
      </c>
      <c r="G373" s="296">
        <f>SUM('41'!$X$13:$AA$13)</f>
        <v>0</v>
      </c>
      <c r="H373" s="296">
        <f>SUM('41'!$X$14:$AA$14)</f>
        <v>0</v>
      </c>
      <c r="I373" s="296">
        <f>SUM('41'!$X$15:$AA$15)</f>
        <v>0</v>
      </c>
      <c r="J373" s="296">
        <f>SUM('41'!$X$16:$AA$16)</f>
        <v>0</v>
      </c>
      <c r="K373" s="297">
        <f>SUM('41'!$X$31:$AA$31)</f>
        <v>0</v>
      </c>
      <c r="L373" s="297">
        <f>SUM('41'!$X$32:$AA$32)</f>
        <v>0</v>
      </c>
      <c r="M373" s="297">
        <f>SUM('41'!$X$33:$AA$33)</f>
        <v>0</v>
      </c>
      <c r="N373" s="297">
        <f>SUM('41'!$X$34:$AA$34)</f>
        <v>0</v>
      </c>
      <c r="O373" s="297">
        <f>SUM('41'!$X$35:$AA$35)</f>
        <v>0</v>
      </c>
      <c r="P373" s="297">
        <f>SUM('41'!$X$36:$AA$36)</f>
        <v>0</v>
      </c>
      <c r="Q373" s="298">
        <f>SUM('41'!$X$38:$AA$38)</f>
        <v>0</v>
      </c>
      <c r="R373" s="298">
        <f>SUM('41'!$X$39:$AA$39)</f>
        <v>0</v>
      </c>
      <c r="S373" s="298">
        <f>SUM('41'!$X$40:$AA$40)</f>
        <v>0</v>
      </c>
      <c r="T373" s="277"/>
      <c r="U373" s="289">
        <f t="shared" si="24"/>
        <v>0</v>
      </c>
      <c r="V373" s="299">
        <f t="shared" si="25"/>
        <v>0</v>
      </c>
      <c r="W373" s="299">
        <f t="shared" si="26"/>
        <v>0.12488422062129215</v>
      </c>
      <c r="X373" s="289">
        <f t="shared" si="27"/>
        <v>0</v>
      </c>
      <c r="Y373" s="299">
        <f t="shared" si="28"/>
        <v>0.12488422062129215</v>
      </c>
    </row>
    <row r="374" spans="1:25" x14ac:dyDescent="0.2">
      <c r="B374" s="294" t="s">
        <v>5</v>
      </c>
      <c r="C374" s="295">
        <f t="shared" si="29"/>
        <v>45697</v>
      </c>
      <c r="D374" s="296">
        <f>SUM('41'!$AB$10:$AE$10)</f>
        <v>0</v>
      </c>
      <c r="E374" s="296">
        <f>SUM('41'!$AB$11:$AE$11)</f>
        <v>0</v>
      </c>
      <c r="F374" s="296">
        <f>SUM('41'!$AB$12:$AE$12)</f>
        <v>0</v>
      </c>
      <c r="G374" s="296">
        <f>SUM('41'!$AB$13:$AE$13)</f>
        <v>0</v>
      </c>
      <c r="H374" s="296">
        <f>SUM('41'!$AB$14:$AE$14)</f>
        <v>0</v>
      </c>
      <c r="I374" s="296">
        <f>SUM('41'!$AB$15:$AE$15)</f>
        <v>0</v>
      </c>
      <c r="J374" s="296">
        <f>SUM('41'!$AB$16:$AE$16)</f>
        <v>0</v>
      </c>
      <c r="K374" s="297">
        <f>SUM('41'!$AB$31:$AE$31)</f>
        <v>0</v>
      </c>
      <c r="L374" s="297">
        <f>SUM('41'!$AB$32:$AE$32)</f>
        <v>0</v>
      </c>
      <c r="M374" s="297">
        <f>SUM('41'!$AB$33:$AE$33)</f>
        <v>0</v>
      </c>
      <c r="N374" s="297">
        <f>SUM('41'!$AB$34:$AE$34)</f>
        <v>0</v>
      </c>
      <c r="O374" s="297">
        <f>SUM('41'!$AB$35:$AE$35)</f>
        <v>0</v>
      </c>
      <c r="P374" s="297">
        <f>SUM('41'!$AB$36:$AE$36)</f>
        <v>0</v>
      </c>
      <c r="Q374" s="298">
        <f>SUM('41'!$AB$38:$AE$38)</f>
        <v>0</v>
      </c>
      <c r="R374" s="298">
        <f>SUM('41'!$AB$39:$AE$39)</f>
        <v>0</v>
      </c>
      <c r="S374" s="298">
        <f>SUM('41'!$AB$40:$AE$40)</f>
        <v>0</v>
      </c>
      <c r="T374" s="277"/>
      <c r="U374" s="289">
        <f t="shared" si="24"/>
        <v>0</v>
      </c>
      <c r="V374" s="299">
        <f t="shared" si="25"/>
        <v>0</v>
      </c>
      <c r="W374" s="299">
        <f t="shared" si="26"/>
        <v>0.12199878244062298</v>
      </c>
      <c r="X374" s="289">
        <f t="shared" si="27"/>
        <v>0</v>
      </c>
      <c r="Y374" s="299">
        <f t="shared" si="28"/>
        <v>0.12199878244062298</v>
      </c>
    </row>
    <row r="375" spans="1:25" x14ac:dyDescent="0.2">
      <c r="A375" s="272">
        <v>42</v>
      </c>
      <c r="B375" s="294" t="s">
        <v>0</v>
      </c>
      <c r="C375" s="295">
        <f t="shared" si="29"/>
        <v>45698</v>
      </c>
      <c r="D375" s="296">
        <f>SUM('42'!$D$10:$G$10)</f>
        <v>0</v>
      </c>
      <c r="E375" s="296">
        <f>SUM('42'!$D$11:$G$11)</f>
        <v>0</v>
      </c>
      <c r="F375" s="296">
        <f>SUM('42'!$D$12:$G$12)</f>
        <v>0</v>
      </c>
      <c r="G375" s="296">
        <f>SUM('42'!$D$13:$G$13)</f>
        <v>0</v>
      </c>
      <c r="H375" s="296">
        <f>SUM('42'!$D$14:$G$14)</f>
        <v>0</v>
      </c>
      <c r="I375" s="296">
        <f>SUM('42'!$D$15:$G$15)</f>
        <v>0</v>
      </c>
      <c r="J375" s="296">
        <f>SUM('42'!$D$16:$G$16)</f>
        <v>0</v>
      </c>
      <c r="K375" s="297">
        <f>SUM('42'!$D$31:$G$31)</f>
        <v>0</v>
      </c>
      <c r="L375" s="297">
        <f>SUM('42'!$D$32:$G$32)</f>
        <v>0</v>
      </c>
      <c r="M375" s="297">
        <f>SUM('42'!$D$33:$G$33)</f>
        <v>0</v>
      </c>
      <c r="N375" s="297">
        <f>SUM('42'!$D$34:$G$34)</f>
        <v>0</v>
      </c>
      <c r="O375" s="297">
        <f>SUM('42'!$D$35:$G$35)</f>
        <v>0</v>
      </c>
      <c r="P375" s="297">
        <f>SUM('42'!$D$36:$G$36)</f>
        <v>0</v>
      </c>
      <c r="Q375" s="298">
        <f>SUM('42'!$D$38:$G$38)</f>
        <v>0</v>
      </c>
      <c r="R375" s="298">
        <f>SUM('42'!$D$39:$G$39)</f>
        <v>0</v>
      </c>
      <c r="S375" s="298">
        <f>SUM('42'!$D$40:$G$40)</f>
        <v>0</v>
      </c>
      <c r="T375" s="277"/>
      <c r="U375" s="289">
        <f t="shared" si="24"/>
        <v>0</v>
      </c>
      <c r="V375" s="299">
        <f t="shared" si="25"/>
        <v>0</v>
      </c>
      <c r="W375" s="299">
        <f t="shared" si="26"/>
        <v>0.11918001203794085</v>
      </c>
      <c r="X375" s="289">
        <f t="shared" si="27"/>
        <v>0</v>
      </c>
      <c r="Y375" s="299">
        <f t="shared" si="28"/>
        <v>0.11918001203794085</v>
      </c>
    </row>
    <row r="376" spans="1:25" x14ac:dyDescent="0.2">
      <c r="B376" s="294" t="s">
        <v>1</v>
      </c>
      <c r="C376" s="295">
        <f t="shared" si="29"/>
        <v>45699</v>
      </c>
      <c r="D376" s="296">
        <f>SUM('42'!$H$10:$K$10)</f>
        <v>0</v>
      </c>
      <c r="E376" s="296">
        <f>SUM('42'!$H$11:$K$11)</f>
        <v>0</v>
      </c>
      <c r="F376" s="296">
        <f>SUM('42'!$H$12:$K$12)</f>
        <v>0</v>
      </c>
      <c r="G376" s="296">
        <f>SUM('42'!$H$13:$K$13)</f>
        <v>0</v>
      </c>
      <c r="H376" s="296">
        <f>SUM('42'!$H$14:$K$14)</f>
        <v>0</v>
      </c>
      <c r="I376" s="296">
        <f>SUM('42'!$H$15:$K$15)</f>
        <v>0</v>
      </c>
      <c r="J376" s="296">
        <f>SUM('42'!$H$16:$K$16)</f>
        <v>0</v>
      </c>
      <c r="K376" s="297">
        <f>SUM('42'!$H$31:$K$31)</f>
        <v>0</v>
      </c>
      <c r="L376" s="297">
        <f>SUM('42'!$H$32:$K$32)</f>
        <v>0</v>
      </c>
      <c r="M376" s="297">
        <f>SUM('42'!$H$33:$K$33)</f>
        <v>0</v>
      </c>
      <c r="N376" s="297">
        <f>SUM('42'!$H$34:$K$34)</f>
        <v>0</v>
      </c>
      <c r="O376" s="297">
        <f>SUM('42'!$H$35:$K$35)</f>
        <v>0</v>
      </c>
      <c r="P376" s="297">
        <f>SUM('42'!$H$36:$K$36)</f>
        <v>0</v>
      </c>
      <c r="Q376" s="298">
        <f>SUM('42'!$H$38:$K$38)</f>
        <v>0</v>
      </c>
      <c r="R376" s="298">
        <f>SUM('42'!$H$39:$K$39)</f>
        <v>0</v>
      </c>
      <c r="S376" s="298">
        <f>SUM('42'!$H$40:$K$40)</f>
        <v>0</v>
      </c>
      <c r="T376" s="277"/>
      <c r="U376" s="289">
        <f t="shared" si="24"/>
        <v>0</v>
      </c>
      <c r="V376" s="299">
        <f t="shared" si="25"/>
        <v>0</v>
      </c>
      <c r="W376" s="299">
        <f t="shared" si="26"/>
        <v>0.11642636906050087</v>
      </c>
      <c r="X376" s="289">
        <f t="shared" si="27"/>
        <v>0</v>
      </c>
      <c r="Y376" s="299">
        <f t="shared" si="28"/>
        <v>0.11642636906050087</v>
      </c>
    </row>
    <row r="377" spans="1:25" x14ac:dyDescent="0.2">
      <c r="B377" s="294" t="s">
        <v>2</v>
      </c>
      <c r="C377" s="295">
        <f t="shared" si="29"/>
        <v>45700</v>
      </c>
      <c r="D377" s="296">
        <f>SUM('42'!$L$10:$O$10)</f>
        <v>0</v>
      </c>
      <c r="E377" s="296">
        <f>SUM('42'!$L$11:$O$11)</f>
        <v>0</v>
      </c>
      <c r="F377" s="296">
        <f>SUM('42'!$L$12:$O$12)</f>
        <v>0</v>
      </c>
      <c r="G377" s="296">
        <f>SUM('42'!$L$13:$O$13)</f>
        <v>0</v>
      </c>
      <c r="H377" s="296">
        <f>SUM('42'!$L$14:$O$14)</f>
        <v>0</v>
      </c>
      <c r="I377" s="296">
        <f>SUM('42'!$L$15:$O$15)</f>
        <v>0</v>
      </c>
      <c r="J377" s="296">
        <f>SUM('42'!$L$16:$O$16)</f>
        <v>0</v>
      </c>
      <c r="K377" s="297">
        <f>SUM('42'!$L$31:$O$31)</f>
        <v>0</v>
      </c>
      <c r="L377" s="297">
        <f>SUM('42'!$L$32:$O$32)</f>
        <v>0</v>
      </c>
      <c r="M377" s="297">
        <f>SUM('42'!$L$33:$O$33)</f>
        <v>0</v>
      </c>
      <c r="N377" s="297">
        <f>SUM('42'!$L$34:$O$34)</f>
        <v>0</v>
      </c>
      <c r="O377" s="297">
        <f>SUM('42'!$L$35:$O$35)</f>
        <v>0</v>
      </c>
      <c r="P377" s="297">
        <f>SUM('42'!$L$36:$O$36)</f>
        <v>0</v>
      </c>
      <c r="Q377" s="298">
        <f>SUM('42'!$L$38:$O$38)</f>
        <v>0</v>
      </c>
      <c r="R377" s="298">
        <f>SUM('42'!$L$39:$O$39)</f>
        <v>0</v>
      </c>
      <c r="S377" s="298">
        <f>SUM('42'!$L$40:$O$40)</f>
        <v>0</v>
      </c>
      <c r="T377" s="277"/>
      <c r="U377" s="289">
        <f t="shared" si="24"/>
        <v>0</v>
      </c>
      <c r="V377" s="299">
        <f t="shared" si="25"/>
        <v>0</v>
      </c>
      <c r="W377" s="299">
        <f t="shared" si="26"/>
        <v>0.1137363487452636</v>
      </c>
      <c r="X377" s="289">
        <f t="shared" si="27"/>
        <v>0</v>
      </c>
      <c r="Y377" s="299">
        <f t="shared" si="28"/>
        <v>0.1137363487452636</v>
      </c>
    </row>
    <row r="378" spans="1:25" x14ac:dyDescent="0.2">
      <c r="B378" s="294" t="s">
        <v>55</v>
      </c>
      <c r="C378" s="295">
        <f t="shared" si="29"/>
        <v>45701</v>
      </c>
      <c r="D378" s="296">
        <f>SUM('42'!$P$10:$S$10)</f>
        <v>0</v>
      </c>
      <c r="E378" s="296">
        <f>SUM('42'!$P$11:$S$11)</f>
        <v>0</v>
      </c>
      <c r="F378" s="296">
        <f>SUM('42'!$P$12:$S$12)</f>
        <v>0</v>
      </c>
      <c r="G378" s="296">
        <f>SUM('42'!$P$13:$S$13)</f>
        <v>0</v>
      </c>
      <c r="H378" s="296">
        <f>SUM('42'!$P$14:$S$14)</f>
        <v>0</v>
      </c>
      <c r="I378" s="296">
        <f>SUM('42'!$P$15:$S$15)</f>
        <v>0</v>
      </c>
      <c r="J378" s="296">
        <f>SUM('42'!$P$16:$S$16)</f>
        <v>0</v>
      </c>
      <c r="K378" s="297">
        <f>SUM('42'!$P$31:$S$31)</f>
        <v>0</v>
      </c>
      <c r="L378" s="297">
        <f>SUM('42'!$P$32:$S$32)</f>
        <v>0</v>
      </c>
      <c r="M378" s="297">
        <f>SUM('42'!$P$33:$S$33)</f>
        <v>0</v>
      </c>
      <c r="N378" s="297">
        <f>SUM('42'!$P$34:$S$34)</f>
        <v>0</v>
      </c>
      <c r="O378" s="297">
        <f>SUM('42'!$P$35:$S$35)</f>
        <v>0</v>
      </c>
      <c r="P378" s="297">
        <f>SUM('42'!$P$36:$S$36)</f>
        <v>0</v>
      </c>
      <c r="Q378" s="298">
        <f>SUM('42'!$P$38:$S$38)</f>
        <v>0</v>
      </c>
      <c r="R378" s="298">
        <f>SUM('42'!$P$39:$S$39)</f>
        <v>0</v>
      </c>
      <c r="S378" s="298">
        <f>SUM('42'!$P$40:$S$40)</f>
        <v>0</v>
      </c>
      <c r="T378" s="277"/>
      <c r="U378" s="289">
        <f t="shared" si="24"/>
        <v>0</v>
      </c>
      <c r="V378" s="299">
        <f t="shared" si="25"/>
        <v>0</v>
      </c>
      <c r="W378" s="299">
        <f t="shared" si="26"/>
        <v>0.1111084810965982</v>
      </c>
      <c r="X378" s="289">
        <f t="shared" si="27"/>
        <v>0</v>
      </c>
      <c r="Y378" s="299">
        <f t="shared" si="28"/>
        <v>0.1111084810965982</v>
      </c>
    </row>
    <row r="379" spans="1:25" x14ac:dyDescent="0.2">
      <c r="B379" s="294" t="s">
        <v>3</v>
      </c>
      <c r="C379" s="295">
        <f t="shared" si="29"/>
        <v>45702</v>
      </c>
      <c r="D379" s="296">
        <f>SUM('42'!$T$10:$W$10)</f>
        <v>0</v>
      </c>
      <c r="E379" s="296">
        <f>SUM('42'!$T$11:$W$11)</f>
        <v>0</v>
      </c>
      <c r="F379" s="296">
        <f>SUM('42'!$T$12:$W$12)</f>
        <v>0</v>
      </c>
      <c r="G379" s="296">
        <f>SUM('42'!$T$13:$W$13)</f>
        <v>0</v>
      </c>
      <c r="H379" s="296">
        <f>SUM('42'!$T$14:$W$14)</f>
        <v>0</v>
      </c>
      <c r="I379" s="296">
        <f>SUM('42'!$T$15:$W$15)</f>
        <v>0</v>
      </c>
      <c r="J379" s="296">
        <f>SUM('42'!$T$16:$W$16)</f>
        <v>0</v>
      </c>
      <c r="K379" s="297">
        <f>SUM('42'!$T$31:$W$31)</f>
        <v>0</v>
      </c>
      <c r="L379" s="297">
        <f>SUM('42'!$T$32:$W$32)</f>
        <v>0</v>
      </c>
      <c r="M379" s="297">
        <f>SUM('42'!$T$33:$W$33)</f>
        <v>0</v>
      </c>
      <c r="N379" s="297">
        <f>SUM('42'!$T$34:$W$34)</f>
        <v>0</v>
      </c>
      <c r="O379" s="297">
        <f>SUM('42'!$T$35:$W$35)</f>
        <v>0</v>
      </c>
      <c r="P379" s="297">
        <f>SUM('42'!$T$36:$W$36)</f>
        <v>0</v>
      </c>
      <c r="Q379" s="298">
        <f>SUM('42'!$T$38:$W$38)</f>
        <v>0</v>
      </c>
      <c r="R379" s="298">
        <f>SUM('42'!$T$39:$W$39)</f>
        <v>0</v>
      </c>
      <c r="S379" s="298">
        <f>SUM('42'!$T$40:$W$40)</f>
        <v>0</v>
      </c>
      <c r="T379" s="277"/>
      <c r="U379" s="289">
        <f t="shared" si="24"/>
        <v>0</v>
      </c>
      <c r="V379" s="299">
        <f t="shared" si="25"/>
        <v>0</v>
      </c>
      <c r="W379" s="299">
        <f t="shared" si="26"/>
        <v>0.10854133008298469</v>
      </c>
      <c r="X379" s="289">
        <f t="shared" si="27"/>
        <v>0</v>
      </c>
      <c r="Y379" s="299">
        <f t="shared" si="28"/>
        <v>0.10854133008298469</v>
      </c>
    </row>
    <row r="380" spans="1:25" x14ac:dyDescent="0.2">
      <c r="B380" s="294" t="s">
        <v>4</v>
      </c>
      <c r="C380" s="295">
        <f t="shared" si="29"/>
        <v>45703</v>
      </c>
      <c r="D380" s="296">
        <f>SUM('42'!$X$10:$AA$10)</f>
        <v>0</v>
      </c>
      <c r="E380" s="296">
        <f>SUM('42'!$X$11:$AA$11)</f>
        <v>0</v>
      </c>
      <c r="F380" s="296">
        <f>SUM('42'!$X$12:$AA$12)</f>
        <v>0</v>
      </c>
      <c r="G380" s="296">
        <f>SUM('42'!$X$13:$AA$13)</f>
        <v>0</v>
      </c>
      <c r="H380" s="296">
        <f>SUM('42'!$X$14:$AA$14)</f>
        <v>0</v>
      </c>
      <c r="I380" s="296">
        <f>SUM('42'!$X$15:$AA$15)</f>
        <v>0</v>
      </c>
      <c r="J380" s="296">
        <f>SUM('42'!$X$16:$AA$16)</f>
        <v>0</v>
      </c>
      <c r="K380" s="297">
        <f>SUM('42'!$X$31:$AA$31)</f>
        <v>0</v>
      </c>
      <c r="L380" s="297">
        <f>SUM('42'!$X$32:$AA$32)</f>
        <v>0</v>
      </c>
      <c r="M380" s="297">
        <f>SUM('42'!$X$33:$AA$33)</f>
        <v>0</v>
      </c>
      <c r="N380" s="297">
        <f>SUM('42'!$X$34:$AA$34)</f>
        <v>0</v>
      </c>
      <c r="O380" s="297">
        <f>SUM('42'!$X$35:$AA$35)</f>
        <v>0</v>
      </c>
      <c r="P380" s="297">
        <f>SUM('42'!$X$36:$AA$36)</f>
        <v>0</v>
      </c>
      <c r="Q380" s="298">
        <f>SUM('42'!$X$38:$AA$38)</f>
        <v>0</v>
      </c>
      <c r="R380" s="298">
        <f>SUM('42'!$X$39:$AA$39)</f>
        <v>0</v>
      </c>
      <c r="S380" s="298">
        <f>SUM('42'!$X$40:$AA$40)</f>
        <v>0</v>
      </c>
      <c r="T380" s="277"/>
      <c r="U380" s="289">
        <f t="shared" si="24"/>
        <v>0</v>
      </c>
      <c r="V380" s="299">
        <f t="shared" si="25"/>
        <v>0</v>
      </c>
      <c r="W380" s="299">
        <f t="shared" si="26"/>
        <v>0.10603349285227645</v>
      </c>
      <c r="X380" s="289">
        <f t="shared" si="27"/>
        <v>0</v>
      </c>
      <c r="Y380" s="299">
        <f t="shared" si="28"/>
        <v>0.10603349285227645</v>
      </c>
    </row>
    <row r="381" spans="1:25" x14ac:dyDescent="0.2">
      <c r="B381" s="294" t="s">
        <v>5</v>
      </c>
      <c r="C381" s="295">
        <f t="shared" si="29"/>
        <v>45704</v>
      </c>
      <c r="D381" s="296">
        <f>SUM('42'!$AB$10:$AE$10)</f>
        <v>0</v>
      </c>
      <c r="E381" s="296">
        <f>SUM('42'!$AB$11:$AE$11)</f>
        <v>0</v>
      </c>
      <c r="F381" s="296">
        <f>SUM('42'!$AB$12:$AE$12)</f>
        <v>0</v>
      </c>
      <c r="G381" s="296">
        <f>SUM('42'!$AB$13:$AE$13)</f>
        <v>0</v>
      </c>
      <c r="H381" s="296">
        <f>SUM('42'!$AB$14:$AE$14)</f>
        <v>0</v>
      </c>
      <c r="I381" s="296">
        <f>SUM('42'!$AB$15:$AE$15)</f>
        <v>0</v>
      </c>
      <c r="J381" s="296">
        <f>SUM('42'!$AB$16:$AE$16)</f>
        <v>0</v>
      </c>
      <c r="K381" s="297">
        <f>SUM('42'!$AB$31:$AE$31)</f>
        <v>0</v>
      </c>
      <c r="L381" s="297">
        <f>SUM('42'!$AB$32:$AE$32)</f>
        <v>0</v>
      </c>
      <c r="M381" s="297">
        <f>SUM('42'!$AB$33:$AE$33)</f>
        <v>0</v>
      </c>
      <c r="N381" s="297">
        <f>SUM('42'!$AB$34:$AE$34)</f>
        <v>0</v>
      </c>
      <c r="O381" s="297">
        <f>SUM('42'!$AB$35:$AE$35)</f>
        <v>0</v>
      </c>
      <c r="P381" s="297">
        <f>SUM('42'!$AB$36:$AE$36)</f>
        <v>0</v>
      </c>
      <c r="Q381" s="298">
        <f>SUM('42'!$AB$38:$AE$38)</f>
        <v>0</v>
      </c>
      <c r="R381" s="298">
        <f>SUM('42'!$AB$39:$AE$39)</f>
        <v>0</v>
      </c>
      <c r="S381" s="298">
        <f>SUM('42'!$AB$40:$AE$40)</f>
        <v>0</v>
      </c>
      <c r="T381" s="277"/>
      <c r="U381" s="289">
        <f t="shared" si="24"/>
        <v>0</v>
      </c>
      <c r="V381" s="299">
        <f t="shared" si="25"/>
        <v>0</v>
      </c>
      <c r="W381" s="299">
        <f t="shared" si="26"/>
        <v>0.10358359896509382</v>
      </c>
      <c r="X381" s="289">
        <f t="shared" si="27"/>
        <v>0</v>
      </c>
      <c r="Y381" s="299">
        <f t="shared" si="28"/>
        <v>0.10358359896509382</v>
      </c>
    </row>
    <row r="382" spans="1:25" x14ac:dyDescent="0.2">
      <c r="A382" s="272">
        <v>43</v>
      </c>
      <c r="B382" s="294" t="s">
        <v>0</v>
      </c>
      <c r="C382" s="295">
        <f t="shared" si="29"/>
        <v>45705</v>
      </c>
      <c r="D382" s="296">
        <f>SUM('43'!$D$10:$G$10)</f>
        <v>0</v>
      </c>
      <c r="E382" s="296">
        <f>SUM('43'!$D$11:$G$11)</f>
        <v>0</v>
      </c>
      <c r="F382" s="296">
        <f>SUM('43'!$D$12:$G$12)</f>
        <v>0</v>
      </c>
      <c r="G382" s="296">
        <f>SUM('43'!$D$13:$G$13)</f>
        <v>0</v>
      </c>
      <c r="H382" s="296">
        <f>SUM('43'!$D$14:$G$14)</f>
        <v>0</v>
      </c>
      <c r="I382" s="296">
        <f>SUM('43'!$D$15:$G$15)</f>
        <v>0</v>
      </c>
      <c r="J382" s="296">
        <f>SUM('43'!$D$16:$G$16)</f>
        <v>0</v>
      </c>
      <c r="K382" s="297">
        <f>SUM('43'!$D$31:$G$31)</f>
        <v>0</v>
      </c>
      <c r="L382" s="297">
        <f>SUM('43'!$D$32:$G$32)</f>
        <v>0</v>
      </c>
      <c r="M382" s="297">
        <f>SUM('43'!$D$33:$G$33)</f>
        <v>0</v>
      </c>
      <c r="N382" s="297">
        <f>SUM('43'!$D$34:$G$34)</f>
        <v>0</v>
      </c>
      <c r="O382" s="297">
        <f>SUM('43'!$D$35:$G$35)</f>
        <v>0</v>
      </c>
      <c r="P382" s="297">
        <f>SUM('43'!$D$36:$G$36)</f>
        <v>0</v>
      </c>
      <c r="Q382" s="298">
        <f>SUM('43'!$D$38:$G$38)</f>
        <v>0</v>
      </c>
      <c r="R382" s="298">
        <f>SUM('43'!$D$39:$G$39)</f>
        <v>0</v>
      </c>
      <c r="S382" s="298">
        <f>SUM('43'!$D$40:$G$40)</f>
        <v>0</v>
      </c>
      <c r="T382" s="277"/>
      <c r="U382" s="289">
        <f t="shared" si="24"/>
        <v>0</v>
      </c>
      <c r="V382" s="299">
        <f t="shared" si="25"/>
        <v>0</v>
      </c>
      <c r="W382" s="299">
        <f t="shared" si="26"/>
        <v>0.10119030964593026</v>
      </c>
      <c r="X382" s="289">
        <f t="shared" si="27"/>
        <v>0</v>
      </c>
      <c r="Y382" s="299">
        <f t="shared" si="28"/>
        <v>0.10119030964593026</v>
      </c>
    </row>
    <row r="383" spans="1:25" x14ac:dyDescent="0.2">
      <c r="B383" s="294" t="s">
        <v>1</v>
      </c>
      <c r="C383" s="295">
        <f t="shared" si="29"/>
        <v>45706</v>
      </c>
      <c r="D383" s="296">
        <f>SUM('43'!$H$10:$K$10)</f>
        <v>0</v>
      </c>
      <c r="E383" s="296">
        <f>SUM('43'!$H$11:$K$11)</f>
        <v>0</v>
      </c>
      <c r="F383" s="296">
        <f>SUM('43'!$H$12:$K$12)</f>
        <v>0</v>
      </c>
      <c r="G383" s="296">
        <f>SUM('43'!$H$13:$K$13)</f>
        <v>0</v>
      </c>
      <c r="H383" s="296">
        <f>SUM('43'!$H$14:$K$14)</f>
        <v>0</v>
      </c>
      <c r="I383" s="296">
        <f>SUM('43'!$H$15:$K$15)</f>
        <v>0</v>
      </c>
      <c r="J383" s="296">
        <f>SUM('43'!$H$16:$K$16)</f>
        <v>0</v>
      </c>
      <c r="K383" s="297">
        <f>SUM('43'!$H$31:$K$31)</f>
        <v>0</v>
      </c>
      <c r="L383" s="297">
        <f>SUM('43'!$H$32:$K$32)</f>
        <v>0</v>
      </c>
      <c r="M383" s="297">
        <f>SUM('43'!$H$33:$K$33)</f>
        <v>0</v>
      </c>
      <c r="N383" s="297">
        <f>SUM('43'!$H$34:$K$34)</f>
        <v>0</v>
      </c>
      <c r="O383" s="297">
        <f>SUM('43'!$H$35:$K$35)</f>
        <v>0</v>
      </c>
      <c r="P383" s="297">
        <f>SUM('43'!$H$36:$K$36)</f>
        <v>0</v>
      </c>
      <c r="Q383" s="298">
        <f>SUM('43'!$H$38:$K$38)</f>
        <v>0</v>
      </c>
      <c r="R383" s="298">
        <f>SUM('43'!$H$39:$K$39)</f>
        <v>0</v>
      </c>
      <c r="S383" s="298">
        <f>SUM('43'!$H$40:$K$40)</f>
        <v>0</v>
      </c>
      <c r="T383" s="277"/>
      <c r="U383" s="289">
        <f t="shared" si="24"/>
        <v>0</v>
      </c>
      <c r="V383" s="299">
        <f t="shared" si="25"/>
        <v>0</v>
      </c>
      <c r="W383" s="299">
        <f t="shared" si="26"/>
        <v>9.8852317051561445E-2</v>
      </c>
      <c r="X383" s="289">
        <f t="shared" si="27"/>
        <v>0</v>
      </c>
      <c r="Y383" s="299">
        <f t="shared" si="28"/>
        <v>9.8852317051561445E-2</v>
      </c>
    </row>
    <row r="384" spans="1:25" x14ac:dyDescent="0.2">
      <c r="B384" s="294" t="s">
        <v>2</v>
      </c>
      <c r="C384" s="295">
        <f t="shared" si="29"/>
        <v>45707</v>
      </c>
      <c r="D384" s="296">
        <f>SUM('43'!$L$10:$O$10)</f>
        <v>0</v>
      </c>
      <c r="E384" s="296">
        <f>SUM('43'!$L$11:$O$11)</f>
        <v>0</v>
      </c>
      <c r="F384" s="296">
        <f>SUM('43'!$L$12:$O$12)</f>
        <v>0</v>
      </c>
      <c r="G384" s="296">
        <f>SUM('43'!$L$13:$O$13)</f>
        <v>0</v>
      </c>
      <c r="H384" s="296">
        <f>SUM('43'!$L$14:$O$14)</f>
        <v>0</v>
      </c>
      <c r="I384" s="296">
        <f>SUM('43'!$L$15:$O$15)</f>
        <v>0</v>
      </c>
      <c r="J384" s="296">
        <f>SUM('43'!$L$16:$O$16)</f>
        <v>0</v>
      </c>
      <c r="K384" s="297">
        <f>SUM('43'!$L$31:$O$31)</f>
        <v>0</v>
      </c>
      <c r="L384" s="297">
        <f>SUM('43'!$L$32:$O$32)</f>
        <v>0</v>
      </c>
      <c r="M384" s="297">
        <f>SUM('43'!$L$33:$O$33)</f>
        <v>0</v>
      </c>
      <c r="N384" s="297">
        <f>SUM('43'!$L$34:$O$34)</f>
        <v>0</v>
      </c>
      <c r="O384" s="297">
        <f>SUM('43'!$L$35:$O$35)</f>
        <v>0</v>
      </c>
      <c r="P384" s="297">
        <f>SUM('43'!$L$36:$O$36)</f>
        <v>0</v>
      </c>
      <c r="Q384" s="298">
        <f>SUM('43'!$L$38:$O$38)</f>
        <v>0</v>
      </c>
      <c r="R384" s="298">
        <f>SUM('43'!$L$39:$O$39)</f>
        <v>0</v>
      </c>
      <c r="S384" s="298">
        <f>SUM('43'!$L$40:$O$40)</f>
        <v>0</v>
      </c>
      <c r="T384" s="277"/>
      <c r="U384" s="289">
        <f t="shared" si="24"/>
        <v>0</v>
      </c>
      <c r="V384" s="299">
        <f t="shared" si="25"/>
        <v>0</v>
      </c>
      <c r="W384" s="299">
        <f t="shared" si="26"/>
        <v>9.656834355635785E-2</v>
      </c>
      <c r="X384" s="289">
        <f t="shared" si="27"/>
        <v>0</v>
      </c>
      <c r="Y384" s="299">
        <f t="shared" si="28"/>
        <v>9.656834355635785E-2</v>
      </c>
    </row>
    <row r="385" spans="1:25" x14ac:dyDescent="0.2">
      <c r="B385" s="294" t="s">
        <v>55</v>
      </c>
      <c r="C385" s="295">
        <f t="shared" si="29"/>
        <v>45708</v>
      </c>
      <c r="D385" s="296">
        <f>SUM('43'!$P$10:$S$10)</f>
        <v>0</v>
      </c>
      <c r="E385" s="296">
        <f>SUM('43'!$P$11:$S$11)</f>
        <v>0</v>
      </c>
      <c r="F385" s="296">
        <f>SUM('43'!$P$12:$S$12)</f>
        <v>0</v>
      </c>
      <c r="G385" s="296">
        <f>SUM('43'!$P$13:$S$13)</f>
        <v>0</v>
      </c>
      <c r="H385" s="296">
        <f>SUM('43'!$P$14:$S$14)</f>
        <v>0</v>
      </c>
      <c r="I385" s="296">
        <f>SUM('43'!$P$15:$S$15)</f>
        <v>0</v>
      </c>
      <c r="J385" s="296">
        <f>SUM('43'!$P$16:$S$16)</f>
        <v>0</v>
      </c>
      <c r="K385" s="297">
        <f>SUM('43'!$P$31:$S$31)</f>
        <v>0</v>
      </c>
      <c r="L385" s="297">
        <f>SUM('43'!$P$32:$S$32)</f>
        <v>0</v>
      </c>
      <c r="M385" s="297">
        <f>SUM('43'!$P$33:$S$33)</f>
        <v>0</v>
      </c>
      <c r="N385" s="297">
        <f>SUM('43'!$P$34:$S$34)</f>
        <v>0</v>
      </c>
      <c r="O385" s="297">
        <f>SUM('43'!$P$35:$S$35)</f>
        <v>0</v>
      </c>
      <c r="P385" s="297">
        <f>SUM('43'!$P$36:$S$36)</f>
        <v>0</v>
      </c>
      <c r="Q385" s="298">
        <f>SUM('43'!$P$38:$S$38)</f>
        <v>0</v>
      </c>
      <c r="R385" s="298">
        <f>SUM('43'!$P$39:$S$39)</f>
        <v>0</v>
      </c>
      <c r="S385" s="298">
        <f>SUM('43'!$P$40:$S$40)</f>
        <v>0</v>
      </c>
      <c r="T385" s="277"/>
      <c r="U385" s="289">
        <f t="shared" si="24"/>
        <v>0</v>
      </c>
      <c r="V385" s="299">
        <f t="shared" si="25"/>
        <v>0</v>
      </c>
      <c r="W385" s="299">
        <f t="shared" si="26"/>
        <v>9.4337141054110063E-2</v>
      </c>
      <c r="X385" s="289">
        <f t="shared" si="27"/>
        <v>0</v>
      </c>
      <c r="Y385" s="299">
        <f t="shared" si="28"/>
        <v>9.4337141054110063E-2</v>
      </c>
    </row>
    <row r="386" spans="1:25" x14ac:dyDescent="0.2">
      <c r="B386" s="294" t="s">
        <v>3</v>
      </c>
      <c r="C386" s="295">
        <f t="shared" si="29"/>
        <v>45709</v>
      </c>
      <c r="D386" s="296">
        <f>SUM('43'!$T$10:$W$10)</f>
        <v>0</v>
      </c>
      <c r="E386" s="296">
        <f>SUM('43'!$T$11:$W$11)</f>
        <v>0</v>
      </c>
      <c r="F386" s="296">
        <f>SUM('43'!$T$12:$W$12)</f>
        <v>0</v>
      </c>
      <c r="G386" s="296">
        <f>SUM('43'!$T$13:$W$13)</f>
        <v>0</v>
      </c>
      <c r="H386" s="296">
        <f>SUM('43'!$T$14:$W$14)</f>
        <v>0</v>
      </c>
      <c r="I386" s="296">
        <f>SUM('43'!$T$15:$W$15)</f>
        <v>0</v>
      </c>
      <c r="J386" s="296">
        <f>SUM('43'!$T$16:$W$16)</f>
        <v>0</v>
      </c>
      <c r="K386" s="297">
        <f>SUM('43'!$T$31:$W$31)</f>
        <v>0</v>
      </c>
      <c r="L386" s="297">
        <f>SUM('43'!$T$32:$W$32)</f>
        <v>0</v>
      </c>
      <c r="M386" s="297">
        <f>SUM('43'!$T$33:$W$33)</f>
        <v>0</v>
      </c>
      <c r="N386" s="297">
        <f>SUM('43'!$T$34:$W$34)</f>
        <v>0</v>
      </c>
      <c r="O386" s="297">
        <f>SUM('43'!$T$35:$W$35)</f>
        <v>0</v>
      </c>
      <c r="P386" s="297">
        <f>SUM('43'!$T$36:$W$36)</f>
        <v>0</v>
      </c>
      <c r="Q386" s="298">
        <f>SUM('43'!$T$38:$W$38)</f>
        <v>0</v>
      </c>
      <c r="R386" s="298">
        <f>SUM('43'!$T$39:$W$39)</f>
        <v>0</v>
      </c>
      <c r="S386" s="298">
        <f>SUM('43'!$T$40:$W$40)</f>
        <v>0</v>
      </c>
      <c r="T386" s="277"/>
      <c r="U386" s="289">
        <f t="shared" si="24"/>
        <v>0</v>
      </c>
      <c r="V386" s="299">
        <f t="shared" si="25"/>
        <v>0</v>
      </c>
      <c r="W386" s="299">
        <f t="shared" si="26"/>
        <v>9.2157490275985313E-2</v>
      </c>
      <c r="X386" s="289">
        <f t="shared" si="27"/>
        <v>0</v>
      </c>
      <c r="Y386" s="299">
        <f t="shared" si="28"/>
        <v>9.2157490275985313E-2</v>
      </c>
    </row>
    <row r="387" spans="1:25" x14ac:dyDescent="0.2">
      <c r="B387" s="294" t="s">
        <v>4</v>
      </c>
      <c r="C387" s="295">
        <f t="shared" si="29"/>
        <v>45710</v>
      </c>
      <c r="D387" s="296">
        <f>SUM('43'!$X$10:$AA$10)</f>
        <v>0</v>
      </c>
      <c r="E387" s="296">
        <f>SUM('43'!$X$11:$AA$11)</f>
        <v>0</v>
      </c>
      <c r="F387" s="296">
        <f>SUM('43'!$X$12:$AA$12)</f>
        <v>0</v>
      </c>
      <c r="G387" s="296">
        <f>SUM('43'!$X$13:$AA$13)</f>
        <v>0</v>
      </c>
      <c r="H387" s="296">
        <f>SUM('43'!$X$14:$AA$14)</f>
        <v>0</v>
      </c>
      <c r="I387" s="296">
        <f>SUM('43'!$X$15:$AA$15)</f>
        <v>0</v>
      </c>
      <c r="J387" s="296">
        <f>SUM('43'!$X$16:$AA$16)</f>
        <v>0</v>
      </c>
      <c r="K387" s="297">
        <f>SUM('43'!$X$31:$AA$31)</f>
        <v>0</v>
      </c>
      <c r="L387" s="297">
        <f>SUM('43'!$X$32:$AA$32)</f>
        <v>0</v>
      </c>
      <c r="M387" s="297">
        <f>SUM('43'!$X$33:$AA$33)</f>
        <v>0</v>
      </c>
      <c r="N387" s="297">
        <f>SUM('43'!$X$34:$AA$34)</f>
        <v>0</v>
      </c>
      <c r="O387" s="297">
        <f>SUM('43'!$X$35:$AA$35)</f>
        <v>0</v>
      </c>
      <c r="P387" s="297">
        <f>SUM('43'!$X$36:$AA$36)</f>
        <v>0</v>
      </c>
      <c r="Q387" s="298">
        <f>SUM('43'!$X$38:$AA$38)</f>
        <v>0</v>
      </c>
      <c r="R387" s="298">
        <f>SUM('43'!$X$39:$AA$39)</f>
        <v>0</v>
      </c>
      <c r="S387" s="298">
        <f>SUM('43'!$X$40:$AA$40)</f>
        <v>0</v>
      </c>
      <c r="T387" s="277"/>
      <c r="U387" s="289">
        <f t="shared" si="24"/>
        <v>0</v>
      </c>
      <c r="V387" s="299">
        <f t="shared" si="25"/>
        <v>0</v>
      </c>
      <c r="W387" s="299">
        <f t="shared" si="26"/>
        <v>9.0028200124242647E-2</v>
      </c>
      <c r="X387" s="289">
        <f t="shared" si="27"/>
        <v>0</v>
      </c>
      <c r="Y387" s="299">
        <f t="shared" si="28"/>
        <v>9.0028200124242647E-2</v>
      </c>
    </row>
    <row r="388" spans="1:25" x14ac:dyDescent="0.2">
      <c r="B388" s="294" t="s">
        <v>5</v>
      </c>
      <c r="C388" s="295">
        <f t="shared" si="29"/>
        <v>45711</v>
      </c>
      <c r="D388" s="296">
        <f>SUM('43'!$AB$10:$AE$10)</f>
        <v>0</v>
      </c>
      <c r="E388" s="296">
        <f>SUM('43'!$AB$11:$AE$11)</f>
        <v>0</v>
      </c>
      <c r="F388" s="296">
        <f>SUM('43'!$AB$12:$AE$12)</f>
        <v>0</v>
      </c>
      <c r="G388" s="296">
        <f>SUM('43'!$AB$13:$AE$13)</f>
        <v>0</v>
      </c>
      <c r="H388" s="296">
        <f>SUM('43'!$AB$14:$AE$14)</f>
        <v>0</v>
      </c>
      <c r="I388" s="296">
        <f>SUM('43'!$AB$15:$AE$15)</f>
        <v>0</v>
      </c>
      <c r="J388" s="296">
        <f>SUM('43'!$AB$16:$AE$16)</f>
        <v>0</v>
      </c>
      <c r="K388" s="297">
        <f>SUM('43'!$AB$31:$AE$31)</f>
        <v>0</v>
      </c>
      <c r="L388" s="297">
        <f>SUM('43'!$AB$32:$AE$32)</f>
        <v>0</v>
      </c>
      <c r="M388" s="297">
        <f>SUM('43'!$AB$33:$AE$33)</f>
        <v>0</v>
      </c>
      <c r="N388" s="297">
        <f>SUM('43'!$AB$34:$AE$34)</f>
        <v>0</v>
      </c>
      <c r="O388" s="297">
        <f>SUM('43'!$AB$35:$AE$35)</f>
        <v>0</v>
      </c>
      <c r="P388" s="297">
        <f>SUM('43'!$AB$36:$AE$36)</f>
        <v>0</v>
      </c>
      <c r="Q388" s="298">
        <f>SUM('43'!$AB$38:$AE$38)</f>
        <v>0</v>
      </c>
      <c r="R388" s="298">
        <f>SUM('43'!$AB$39:$AE$39)</f>
        <v>0</v>
      </c>
      <c r="S388" s="298">
        <f>SUM('43'!$AB$40:$AE$40)</f>
        <v>0</v>
      </c>
      <c r="T388" s="277"/>
      <c r="U388" s="289">
        <f t="shared" si="24"/>
        <v>0</v>
      </c>
      <c r="V388" s="299">
        <f t="shared" si="25"/>
        <v>0</v>
      </c>
      <c r="W388" s="299">
        <f t="shared" si="26"/>
        <v>8.7948107021342467E-2</v>
      </c>
      <c r="X388" s="289">
        <f t="shared" si="27"/>
        <v>0</v>
      </c>
      <c r="Y388" s="299">
        <f t="shared" si="28"/>
        <v>8.7948107021342467E-2</v>
      </c>
    </row>
    <row r="389" spans="1:25" x14ac:dyDescent="0.2">
      <c r="A389" s="272">
        <v>44</v>
      </c>
      <c r="B389" s="294" t="s">
        <v>0</v>
      </c>
      <c r="C389" s="295">
        <f t="shared" si="29"/>
        <v>45712</v>
      </c>
      <c r="D389" s="296">
        <f>SUM('44'!$D$10:$G$10)</f>
        <v>0</v>
      </c>
      <c r="E389" s="296">
        <f>SUM('44'!$D$11:$G$11)</f>
        <v>0</v>
      </c>
      <c r="F389" s="296">
        <f>SUM('44'!$D$12:$G$12)</f>
        <v>0</v>
      </c>
      <c r="G389" s="296">
        <f>SUM('44'!$D$13:$G$13)</f>
        <v>0</v>
      </c>
      <c r="H389" s="296">
        <f>SUM('44'!$D$14:$G$14)</f>
        <v>0</v>
      </c>
      <c r="I389" s="296">
        <f>SUM('44'!$D$15:$G$15)</f>
        <v>0</v>
      </c>
      <c r="J389" s="296">
        <f>SUM('44'!$D$16:$G$16)</f>
        <v>0</v>
      </c>
      <c r="K389" s="297">
        <f>SUM('44'!$D$31:$G$31)</f>
        <v>0</v>
      </c>
      <c r="L389" s="297">
        <f>SUM('44'!$D$32:$G$32)</f>
        <v>0</v>
      </c>
      <c r="M389" s="297">
        <f>SUM('44'!$D$33:$G$33)</f>
        <v>0</v>
      </c>
      <c r="N389" s="297">
        <f>SUM('44'!$D$34:$G$34)</f>
        <v>0</v>
      </c>
      <c r="O389" s="297">
        <f>SUM('44'!$D$35:$G$35)</f>
        <v>0</v>
      </c>
      <c r="P389" s="297">
        <f>SUM('44'!$D$36:$G$36)</f>
        <v>0</v>
      </c>
      <c r="Q389" s="298">
        <f>SUM('44'!$D$38:$G$38)</f>
        <v>0</v>
      </c>
      <c r="R389" s="298">
        <f>SUM('44'!$D$39:$G$39)</f>
        <v>0</v>
      </c>
      <c r="S389" s="298">
        <f>SUM('44'!$D$40:$G$40)</f>
        <v>0</v>
      </c>
      <c r="T389" s="277"/>
      <c r="U389" s="289">
        <f t="shared" si="24"/>
        <v>0</v>
      </c>
      <c r="V389" s="299">
        <f t="shared" si="25"/>
        <v>0</v>
      </c>
      <c r="W389" s="299">
        <f t="shared" si="26"/>
        <v>8.5916074274094867E-2</v>
      </c>
      <c r="X389" s="289">
        <f t="shared" si="27"/>
        <v>0</v>
      </c>
      <c r="Y389" s="299">
        <f t="shared" si="28"/>
        <v>8.5916074274094867E-2</v>
      </c>
    </row>
    <row r="390" spans="1:25" x14ac:dyDescent="0.2">
      <c r="B390" s="294" t="s">
        <v>1</v>
      </c>
      <c r="C390" s="295">
        <f t="shared" si="29"/>
        <v>45713</v>
      </c>
      <c r="D390" s="296">
        <f>SUM('44'!$H$10:$K$10)</f>
        <v>0</v>
      </c>
      <c r="E390" s="296">
        <f>SUM('44'!$H$11:$K$11)</f>
        <v>0</v>
      </c>
      <c r="F390" s="296">
        <f>SUM('44'!$H$12:$K$12)</f>
        <v>0</v>
      </c>
      <c r="G390" s="296">
        <f>SUM('44'!$H$13:$K$13)</f>
        <v>0</v>
      </c>
      <c r="H390" s="296">
        <f>SUM('44'!$H$14:$K$14)</f>
        <v>0</v>
      </c>
      <c r="I390" s="296">
        <f>SUM('44'!$H$15:$K$15)</f>
        <v>0</v>
      </c>
      <c r="J390" s="296">
        <f>SUM('44'!$H$16:$K$16)</f>
        <v>0</v>
      </c>
      <c r="K390" s="297">
        <f>SUM('44'!$H$31:$K$31)</f>
        <v>0</v>
      </c>
      <c r="L390" s="297">
        <f>SUM('44'!$H$32:$K$32)</f>
        <v>0</v>
      </c>
      <c r="M390" s="297">
        <f>SUM('44'!$H$33:$K$33)</f>
        <v>0</v>
      </c>
      <c r="N390" s="297">
        <f>SUM('44'!$H$34:$K$34)</f>
        <v>0</v>
      </c>
      <c r="O390" s="297">
        <f>SUM('44'!$H$35:$K$35)</f>
        <v>0</v>
      </c>
      <c r="P390" s="297">
        <f>SUM('44'!$H$36:$K$36)</f>
        <v>0</v>
      </c>
      <c r="Q390" s="298">
        <f>SUM('44'!$H$38:$K$38)</f>
        <v>0</v>
      </c>
      <c r="R390" s="298">
        <f>SUM('44'!$H$39:$K$39)</f>
        <v>0</v>
      </c>
      <c r="S390" s="298">
        <f>SUM('44'!$H$40:$K$40)</f>
        <v>0</v>
      </c>
      <c r="T390" s="277"/>
      <c r="U390" s="289">
        <f t="shared" si="24"/>
        <v>0</v>
      </c>
      <c r="V390" s="299">
        <f t="shared" si="25"/>
        <v>0</v>
      </c>
      <c r="W390" s="299">
        <f t="shared" si="26"/>
        <v>8.3930991452499271E-2</v>
      </c>
      <c r="X390" s="289">
        <f t="shared" si="27"/>
        <v>0</v>
      </c>
      <c r="Y390" s="299">
        <f t="shared" si="28"/>
        <v>8.3930991452499271E-2</v>
      </c>
    </row>
    <row r="391" spans="1:25" x14ac:dyDescent="0.2">
      <c r="B391" s="294" t="s">
        <v>2</v>
      </c>
      <c r="C391" s="295">
        <f t="shared" si="29"/>
        <v>45714</v>
      </c>
      <c r="D391" s="296">
        <f>SUM('44'!$L$10:$O$10)</f>
        <v>0</v>
      </c>
      <c r="E391" s="296">
        <f>SUM('44'!$L$11:$O$11)</f>
        <v>0</v>
      </c>
      <c r="F391" s="296">
        <f>SUM('44'!$L$12:$O$12)</f>
        <v>0</v>
      </c>
      <c r="G391" s="296">
        <f>SUM('44'!$L$13:$O$13)</f>
        <v>0</v>
      </c>
      <c r="H391" s="296">
        <f>SUM('44'!$L$14:$O$14)</f>
        <v>0</v>
      </c>
      <c r="I391" s="296">
        <f>SUM('44'!$L$15:$O$15)</f>
        <v>0</v>
      </c>
      <c r="J391" s="296">
        <f>SUM('44'!$L$16:$O$16)</f>
        <v>0</v>
      </c>
      <c r="K391" s="297">
        <f>SUM('44'!$L$31:$O$31)</f>
        <v>0</v>
      </c>
      <c r="L391" s="297">
        <f>SUM('44'!$L$32:$O$32)</f>
        <v>0</v>
      </c>
      <c r="M391" s="297">
        <f>SUM('44'!$L$33:$O$33)</f>
        <v>0</v>
      </c>
      <c r="N391" s="297">
        <f>SUM('44'!$L$34:$O$34)</f>
        <v>0</v>
      </c>
      <c r="O391" s="297">
        <f>SUM('44'!$L$35:$O$35)</f>
        <v>0</v>
      </c>
      <c r="P391" s="297">
        <f>SUM('44'!$L$36:$O$36)</f>
        <v>0</v>
      </c>
      <c r="Q391" s="298">
        <f>SUM('44'!$L$38:$O$38)</f>
        <v>0</v>
      </c>
      <c r="R391" s="298">
        <f>SUM('44'!$L$39:$O$39)</f>
        <v>0</v>
      </c>
      <c r="S391" s="298">
        <f>SUM('44'!$L$40:$O$40)</f>
        <v>0</v>
      </c>
      <c r="T391" s="277"/>
      <c r="U391" s="289">
        <f t="shared" si="24"/>
        <v>0</v>
      </c>
      <c r="V391" s="299">
        <f t="shared" si="25"/>
        <v>0</v>
      </c>
      <c r="W391" s="299">
        <f t="shared" si="26"/>
        <v>8.1991773782935914E-2</v>
      </c>
      <c r="X391" s="289">
        <f t="shared" si="27"/>
        <v>0</v>
      </c>
      <c r="Y391" s="299">
        <f t="shared" si="28"/>
        <v>8.1991773782935914E-2</v>
      </c>
    </row>
    <row r="392" spans="1:25" x14ac:dyDescent="0.2">
      <c r="B392" s="294" t="s">
        <v>55</v>
      </c>
      <c r="C392" s="295">
        <f t="shared" si="29"/>
        <v>45715</v>
      </c>
      <c r="D392" s="296">
        <f>SUM('44'!$P$10:$S$10)</f>
        <v>0</v>
      </c>
      <c r="E392" s="296">
        <f>SUM('44'!$P$11:$S$11)</f>
        <v>0</v>
      </c>
      <c r="F392" s="296">
        <f>SUM('44'!$P$12:$S$12)</f>
        <v>0</v>
      </c>
      <c r="G392" s="296">
        <f>SUM('44'!$P$13:$S$13)</f>
        <v>0</v>
      </c>
      <c r="H392" s="296">
        <f>SUM('44'!$P$14:$S$14)</f>
        <v>0</v>
      </c>
      <c r="I392" s="296">
        <f>SUM('44'!$P$15:$S$15)</f>
        <v>0</v>
      </c>
      <c r="J392" s="296">
        <f>SUM('44'!$P$16:$S$16)</f>
        <v>0</v>
      </c>
      <c r="K392" s="297">
        <f>SUM('44'!$P$31:$S$31)</f>
        <v>0</v>
      </c>
      <c r="L392" s="297">
        <f>SUM('44'!$P$32:$S$32)</f>
        <v>0</v>
      </c>
      <c r="M392" s="297">
        <f>SUM('44'!$P$33:$S$33)</f>
        <v>0</v>
      </c>
      <c r="N392" s="297">
        <f>SUM('44'!$P$34:$S$34)</f>
        <v>0</v>
      </c>
      <c r="O392" s="297">
        <f>SUM('44'!$P$35:$S$35)</f>
        <v>0</v>
      </c>
      <c r="P392" s="297">
        <f>SUM('44'!$P$36:$S$36)</f>
        <v>0</v>
      </c>
      <c r="Q392" s="298">
        <f>SUM('44'!$P$38:$S$38)</f>
        <v>0</v>
      </c>
      <c r="R392" s="298">
        <f>SUM('44'!$P$39:$S$39)</f>
        <v>0</v>
      </c>
      <c r="S392" s="298">
        <f>SUM('44'!$P$40:$S$40)</f>
        <v>0</v>
      </c>
      <c r="T392" s="277"/>
      <c r="U392" s="289">
        <f t="shared" si="24"/>
        <v>0</v>
      </c>
      <c r="V392" s="299">
        <f t="shared" si="25"/>
        <v>0</v>
      </c>
      <c r="W392" s="299">
        <f t="shared" si="26"/>
        <v>8.0097361555377555E-2</v>
      </c>
      <c r="X392" s="289">
        <f t="shared" si="27"/>
        <v>0</v>
      </c>
      <c r="Y392" s="299">
        <f t="shared" si="28"/>
        <v>8.0097361555377555E-2</v>
      </c>
    </row>
    <row r="393" spans="1:25" x14ac:dyDescent="0.2">
      <c r="B393" s="294" t="s">
        <v>3</v>
      </c>
      <c r="C393" s="295">
        <f t="shared" si="29"/>
        <v>45716</v>
      </c>
      <c r="D393" s="296">
        <f>SUM('44'!$T$10:$W$10)</f>
        <v>0</v>
      </c>
      <c r="E393" s="296">
        <f>SUM('44'!$T$11:$W$11)</f>
        <v>0</v>
      </c>
      <c r="F393" s="296">
        <f>SUM('44'!$T$12:$W$12)</f>
        <v>0</v>
      </c>
      <c r="G393" s="296">
        <f>SUM('44'!$T$13:$W$13)</f>
        <v>0</v>
      </c>
      <c r="H393" s="296">
        <f>SUM('44'!$T$14:$W$14)</f>
        <v>0</v>
      </c>
      <c r="I393" s="296">
        <f>SUM('44'!$T$15:$W$15)</f>
        <v>0</v>
      </c>
      <c r="J393" s="296">
        <f>SUM('44'!$T$16:$W$16)</f>
        <v>0</v>
      </c>
      <c r="K393" s="297">
        <f>SUM('44'!$T$31:$W$31)</f>
        <v>0</v>
      </c>
      <c r="L393" s="297">
        <f>SUM('44'!$T$32:$W$32)</f>
        <v>0</v>
      </c>
      <c r="M393" s="297">
        <f>SUM('44'!$T$33:$W$33)</f>
        <v>0</v>
      </c>
      <c r="N393" s="297">
        <f>SUM('44'!$T$34:$W$34)</f>
        <v>0</v>
      </c>
      <c r="O393" s="297">
        <f>SUM('44'!$T$35:$W$35)</f>
        <v>0</v>
      </c>
      <c r="P393" s="297">
        <f>SUM('44'!$T$36:$W$36)</f>
        <v>0</v>
      </c>
      <c r="Q393" s="298">
        <f>SUM('44'!$T$38:$W$38)</f>
        <v>0</v>
      </c>
      <c r="R393" s="298">
        <f>SUM('44'!$T$39:$W$39)</f>
        <v>0</v>
      </c>
      <c r="S393" s="298">
        <f>SUM('44'!$T$40:$W$40)</f>
        <v>0</v>
      </c>
      <c r="T393" s="277"/>
      <c r="U393" s="289">
        <f t="shared" si="24"/>
        <v>0</v>
      </c>
      <c r="V393" s="299">
        <f t="shared" si="25"/>
        <v>0</v>
      </c>
      <c r="W393" s="299">
        <f t="shared" si="26"/>
        <v>7.824671954429753E-2</v>
      </c>
      <c r="X393" s="289">
        <f t="shared" si="27"/>
        <v>0</v>
      </c>
      <c r="Y393" s="299">
        <f t="shared" si="28"/>
        <v>7.824671954429753E-2</v>
      </c>
    </row>
    <row r="394" spans="1:25" x14ac:dyDescent="0.2">
      <c r="B394" s="294" t="s">
        <v>4</v>
      </c>
      <c r="C394" s="295">
        <f t="shared" si="29"/>
        <v>45717</v>
      </c>
      <c r="D394" s="296">
        <f>SUM('44'!$X$10:$AA$10)</f>
        <v>0</v>
      </c>
      <c r="E394" s="296">
        <f>SUM('44'!$X$11:$AA$11)</f>
        <v>0</v>
      </c>
      <c r="F394" s="296">
        <f>SUM('44'!$X$12:$AA$12)</f>
        <v>0</v>
      </c>
      <c r="G394" s="296">
        <f>SUM('44'!$X$13:$AA$13)</f>
        <v>0</v>
      </c>
      <c r="H394" s="296">
        <f>SUM('44'!$X$14:$AA$14)</f>
        <v>0</v>
      </c>
      <c r="I394" s="296">
        <f>SUM('44'!$X$15:$AA$15)</f>
        <v>0</v>
      </c>
      <c r="J394" s="296">
        <f>SUM('44'!$X$16:$AA$16)</f>
        <v>0</v>
      </c>
      <c r="K394" s="297">
        <f>SUM('44'!$X$31:$AA$31)</f>
        <v>0</v>
      </c>
      <c r="L394" s="297">
        <f>SUM('44'!$X$32:$AA$32)</f>
        <v>0</v>
      </c>
      <c r="M394" s="297">
        <f>SUM('44'!$X$33:$AA$33)</f>
        <v>0</v>
      </c>
      <c r="N394" s="297">
        <f>SUM('44'!$X$34:$AA$34)</f>
        <v>0</v>
      </c>
      <c r="O394" s="297">
        <f>SUM('44'!$X$35:$AA$35)</f>
        <v>0</v>
      </c>
      <c r="P394" s="297">
        <f>SUM('44'!$X$36:$AA$36)</f>
        <v>0</v>
      </c>
      <c r="Q394" s="298">
        <f>SUM('44'!$X$38:$AA$38)</f>
        <v>0</v>
      </c>
      <c r="R394" s="298">
        <f>SUM('44'!$X$39:$AA$39)</f>
        <v>0</v>
      </c>
      <c r="S394" s="298">
        <f>SUM('44'!$X$40:$AA$40)</f>
        <v>0</v>
      </c>
      <c r="T394" s="277"/>
      <c r="U394" s="289">
        <f t="shared" si="24"/>
        <v>0</v>
      </c>
      <c r="V394" s="299">
        <f t="shared" si="25"/>
        <v>0</v>
      </c>
      <c r="W394" s="299">
        <f t="shared" si="26"/>
        <v>7.6438836442957708E-2</v>
      </c>
      <c r="X394" s="289">
        <f t="shared" si="27"/>
        <v>0</v>
      </c>
      <c r="Y394" s="299">
        <f t="shared" si="28"/>
        <v>7.6438836442957708E-2</v>
      </c>
    </row>
    <row r="395" spans="1:25" x14ac:dyDescent="0.2">
      <c r="B395" s="294" t="s">
        <v>5</v>
      </c>
      <c r="C395" s="295">
        <f t="shared" si="29"/>
        <v>45718</v>
      </c>
      <c r="D395" s="296">
        <f>SUM('44'!$AB$10:$AE$10)</f>
        <v>0</v>
      </c>
      <c r="E395" s="296">
        <f>SUM('44'!$AB$11:$AE$11)</f>
        <v>0</v>
      </c>
      <c r="F395" s="296">
        <f>SUM('44'!$AB$12:$AE$12)</f>
        <v>0</v>
      </c>
      <c r="G395" s="296">
        <f>SUM('44'!$AB$13:$AE$13)</f>
        <v>0</v>
      </c>
      <c r="H395" s="296">
        <f>SUM('44'!$AB$14:$AE$14)</f>
        <v>0</v>
      </c>
      <c r="I395" s="296">
        <f>SUM('44'!$AB$15:$AE$15)</f>
        <v>0</v>
      </c>
      <c r="J395" s="296">
        <f>SUM('44'!$AB$16:$AE$16)</f>
        <v>0</v>
      </c>
      <c r="K395" s="297">
        <f>SUM('44'!$AB$31:$AE$31)</f>
        <v>0</v>
      </c>
      <c r="L395" s="297">
        <f>SUM('44'!$AB$32:$AE$32)</f>
        <v>0</v>
      </c>
      <c r="M395" s="297">
        <f>SUM('44'!$AB$33:$AE$33)</f>
        <v>0</v>
      </c>
      <c r="N395" s="297">
        <f>SUM('44'!$AB$34:$AE$34)</f>
        <v>0</v>
      </c>
      <c r="O395" s="297">
        <f>SUM('44'!$AB$35:$AE$35)</f>
        <v>0</v>
      </c>
      <c r="P395" s="297">
        <f>SUM('44'!$AB$36:$AE$36)</f>
        <v>0</v>
      </c>
      <c r="Q395" s="298">
        <f>SUM('44'!$AB$38:$AE$38)</f>
        <v>0</v>
      </c>
      <c r="R395" s="298">
        <f>SUM('44'!$AB$39:$AE$39)</f>
        <v>0</v>
      </c>
      <c r="S395" s="298">
        <f>SUM('44'!$AB$40:$AE$40)</f>
        <v>0</v>
      </c>
      <c r="T395" s="277"/>
      <c r="U395" s="289">
        <f t="shared" si="24"/>
        <v>0</v>
      </c>
      <c r="V395" s="299">
        <f t="shared" si="25"/>
        <v>0</v>
      </c>
      <c r="W395" s="299">
        <f t="shared" si="26"/>
        <v>7.4672724310767075E-2</v>
      </c>
      <c r="X395" s="289">
        <f t="shared" si="27"/>
        <v>0</v>
      </c>
      <c r="Y395" s="299">
        <f t="shared" si="28"/>
        <v>7.4672724310767075E-2</v>
      </c>
    </row>
    <row r="396" spans="1:25" x14ac:dyDescent="0.2">
      <c r="A396" s="272">
        <v>45</v>
      </c>
      <c r="B396" s="294" t="s">
        <v>0</v>
      </c>
      <c r="C396" s="295">
        <f t="shared" si="29"/>
        <v>45719</v>
      </c>
      <c r="D396" s="296">
        <f>SUM('45'!$D$10:$G$10)</f>
        <v>0</v>
      </c>
      <c r="E396" s="296">
        <f>SUM('45'!$D$11:$G$11)</f>
        <v>0</v>
      </c>
      <c r="F396" s="296">
        <f>SUM('45'!$D$12:$G$12)</f>
        <v>0</v>
      </c>
      <c r="G396" s="296">
        <f>SUM('45'!$D$13:$G$13)</f>
        <v>0</v>
      </c>
      <c r="H396" s="296">
        <f>SUM('45'!$D$14:$G$14)</f>
        <v>0</v>
      </c>
      <c r="I396" s="296">
        <f>SUM('45'!$D$15:$G$15)</f>
        <v>0</v>
      </c>
      <c r="J396" s="296">
        <f>SUM('45'!$D$16:$G$16)</f>
        <v>0</v>
      </c>
      <c r="K396" s="297">
        <f>SUM('45'!$D$31:$G$31)</f>
        <v>0</v>
      </c>
      <c r="L396" s="297">
        <f>SUM('45'!$D$32:$G$32)</f>
        <v>0</v>
      </c>
      <c r="M396" s="297">
        <f>SUM('45'!$D$33:$G$33)</f>
        <v>0</v>
      </c>
      <c r="N396" s="297">
        <f>SUM('45'!$D$34:$G$34)</f>
        <v>0</v>
      </c>
      <c r="O396" s="297">
        <f>SUM('45'!$D$35:$G$35)</f>
        <v>0</v>
      </c>
      <c r="P396" s="297">
        <f>SUM('45'!$D$36:$G$36)</f>
        <v>0</v>
      </c>
      <c r="Q396" s="298">
        <f>SUM('45'!$D$38:$G$38)</f>
        <v>0</v>
      </c>
      <c r="R396" s="298">
        <f>SUM('45'!$D$39:$G$39)</f>
        <v>0</v>
      </c>
      <c r="S396" s="298">
        <f>SUM('45'!$D$40:$G$40)</f>
        <v>0</v>
      </c>
      <c r="T396" s="277"/>
      <c r="U396" s="289">
        <f t="shared" si="24"/>
        <v>0</v>
      </c>
      <c r="V396" s="299">
        <f t="shared" si="25"/>
        <v>0</v>
      </c>
      <c r="W396" s="299">
        <f t="shared" si="26"/>
        <v>7.2947418033409123E-2</v>
      </c>
      <c r="X396" s="289">
        <f t="shared" si="27"/>
        <v>0</v>
      </c>
      <c r="Y396" s="299">
        <f t="shared" si="28"/>
        <v>7.2947418033409123E-2</v>
      </c>
    </row>
    <row r="397" spans="1:25" x14ac:dyDescent="0.2">
      <c r="B397" s="294" t="s">
        <v>1</v>
      </c>
      <c r="C397" s="295">
        <f t="shared" si="29"/>
        <v>45720</v>
      </c>
      <c r="D397" s="296">
        <f>SUM('45'!$H$10:$K$10)</f>
        <v>0</v>
      </c>
      <c r="E397" s="296">
        <f>SUM('45'!$H$11:$K$11)</f>
        <v>0</v>
      </c>
      <c r="F397" s="296">
        <f>SUM('45'!$H$12:$K$12)</f>
        <v>0</v>
      </c>
      <c r="G397" s="296">
        <f>SUM('45'!$H$13:$K$13)</f>
        <v>0</v>
      </c>
      <c r="H397" s="296">
        <f>SUM('45'!$H$14:$K$14)</f>
        <v>0</v>
      </c>
      <c r="I397" s="296">
        <f>SUM('45'!$H$15:$K$15)</f>
        <v>0</v>
      </c>
      <c r="J397" s="296">
        <f>SUM('45'!$H$16:$K$16)</f>
        <v>0</v>
      </c>
      <c r="K397" s="297">
        <f>SUM('45'!$H$31:$K$31)</f>
        <v>0</v>
      </c>
      <c r="L397" s="297">
        <f>SUM('45'!$H$32:$K$32)</f>
        <v>0</v>
      </c>
      <c r="M397" s="297">
        <f>SUM('45'!$H$33:$K$33)</f>
        <v>0</v>
      </c>
      <c r="N397" s="297">
        <f>SUM('45'!$H$34:$K$34)</f>
        <v>0</v>
      </c>
      <c r="O397" s="297">
        <f>SUM('45'!$H$35:$K$35)</f>
        <v>0</v>
      </c>
      <c r="P397" s="297">
        <f>SUM('45'!$H$36:$K$36)</f>
        <v>0</v>
      </c>
      <c r="Q397" s="298">
        <f>SUM('45'!$H$38:$K$38)</f>
        <v>0</v>
      </c>
      <c r="R397" s="298">
        <f>SUM('45'!$H$39:$K$39)</f>
        <v>0</v>
      </c>
      <c r="S397" s="298">
        <f>SUM('45'!$H$40:$K$40)</f>
        <v>0</v>
      </c>
      <c r="T397" s="277"/>
      <c r="U397" s="289">
        <f t="shared" si="24"/>
        <v>0</v>
      </c>
      <c r="V397" s="299">
        <f t="shared" si="25"/>
        <v>0</v>
      </c>
      <c r="W397" s="299">
        <f t="shared" si="26"/>
        <v>7.1261974795442939E-2</v>
      </c>
      <c r="X397" s="289">
        <f t="shared" si="27"/>
        <v>0</v>
      </c>
      <c r="Y397" s="299">
        <f t="shared" si="28"/>
        <v>7.1261974795442939E-2</v>
      </c>
    </row>
    <row r="398" spans="1:25" x14ac:dyDescent="0.2">
      <c r="B398" s="294" t="s">
        <v>2</v>
      </c>
      <c r="C398" s="295">
        <f t="shared" si="29"/>
        <v>45721</v>
      </c>
      <c r="D398" s="296">
        <f>SUM('45'!$L$10:$O$10)</f>
        <v>0</v>
      </c>
      <c r="E398" s="296">
        <f>SUM('45'!$L$11:$O$11)</f>
        <v>0</v>
      </c>
      <c r="F398" s="296">
        <f>SUM('45'!$L$12:$O$12)</f>
        <v>0</v>
      </c>
      <c r="G398" s="296">
        <f>SUM('45'!$L$13:$O$13)</f>
        <v>0</v>
      </c>
      <c r="H398" s="296">
        <f>SUM('45'!$L$14:$O$14)</f>
        <v>0</v>
      </c>
      <c r="I398" s="296">
        <f>SUM('45'!$L$15:$O$15)</f>
        <v>0</v>
      </c>
      <c r="J398" s="296">
        <f>SUM('45'!$L$16:$O$16)</f>
        <v>0</v>
      </c>
      <c r="K398" s="297">
        <f>SUM('45'!$L$31:$O$31)</f>
        <v>0</v>
      </c>
      <c r="L398" s="297">
        <f>SUM('45'!$L$32:$O$32)</f>
        <v>0</v>
      </c>
      <c r="M398" s="297">
        <f>SUM('45'!$L$33:$O$33)</f>
        <v>0</v>
      </c>
      <c r="N398" s="297">
        <f>SUM('45'!$L$34:$O$34)</f>
        <v>0</v>
      </c>
      <c r="O398" s="297">
        <f>SUM('45'!$L$35:$O$35)</f>
        <v>0</v>
      </c>
      <c r="P398" s="297">
        <f>SUM('45'!$L$36:$O$36)</f>
        <v>0</v>
      </c>
      <c r="Q398" s="298">
        <f>SUM('45'!$L$38:$O$38)</f>
        <v>0</v>
      </c>
      <c r="R398" s="298">
        <f>SUM('45'!$L$39:$O$39)</f>
        <v>0</v>
      </c>
      <c r="S398" s="298">
        <f>SUM('45'!$L$40:$O$40)</f>
        <v>0</v>
      </c>
      <c r="T398" s="277"/>
      <c r="U398" s="289">
        <f t="shared" si="24"/>
        <v>0</v>
      </c>
      <c r="V398" s="299">
        <f t="shared" si="25"/>
        <v>0</v>
      </c>
      <c r="W398" s="299">
        <f t="shared" si="26"/>
        <v>6.9615473565089764E-2</v>
      </c>
      <c r="X398" s="289">
        <f t="shared" si="27"/>
        <v>0</v>
      </c>
      <c r="Y398" s="299">
        <f t="shared" si="28"/>
        <v>6.9615473565089764E-2</v>
      </c>
    </row>
    <row r="399" spans="1:25" x14ac:dyDescent="0.2">
      <c r="B399" s="294" t="s">
        <v>55</v>
      </c>
      <c r="C399" s="295">
        <f t="shared" si="29"/>
        <v>45722</v>
      </c>
      <c r="D399" s="296">
        <f>SUM('45'!$P$10:$S$10)</f>
        <v>0</v>
      </c>
      <c r="E399" s="296">
        <f>SUM('45'!$P$11:$S$11)</f>
        <v>0</v>
      </c>
      <c r="F399" s="296">
        <f>SUM('45'!$P$12:$S$12)</f>
        <v>0</v>
      </c>
      <c r="G399" s="296">
        <f>SUM('45'!$P$13:$S$13)</f>
        <v>0</v>
      </c>
      <c r="H399" s="296">
        <f>SUM('45'!$P$14:$S$14)</f>
        <v>0</v>
      </c>
      <c r="I399" s="296">
        <f>SUM('45'!$P$15:$S$15)</f>
        <v>0</v>
      </c>
      <c r="J399" s="296">
        <f>SUM('45'!$P$16:$S$16)</f>
        <v>0</v>
      </c>
      <c r="K399" s="297">
        <f>SUM('45'!$P$31:$S$31)</f>
        <v>0</v>
      </c>
      <c r="L399" s="297">
        <f>SUM('45'!$P$32:$S$32)</f>
        <v>0</v>
      </c>
      <c r="M399" s="297">
        <f>SUM('45'!$P$33:$S$33)</f>
        <v>0</v>
      </c>
      <c r="N399" s="297">
        <f>SUM('45'!$P$34:$S$34)</f>
        <v>0</v>
      </c>
      <c r="O399" s="297">
        <f>SUM('45'!$P$35:$S$35)</f>
        <v>0</v>
      </c>
      <c r="P399" s="297">
        <f>SUM('45'!$P$36:$S$36)</f>
        <v>0</v>
      </c>
      <c r="Q399" s="298">
        <f>SUM('45'!$P$38:$S$38)</f>
        <v>0</v>
      </c>
      <c r="R399" s="298">
        <f>SUM('45'!$P$39:$S$39)</f>
        <v>0</v>
      </c>
      <c r="S399" s="298">
        <f>SUM('45'!$P$40:$S$40)</f>
        <v>0</v>
      </c>
      <c r="T399" s="277"/>
      <c r="U399" s="289">
        <f t="shared" si="24"/>
        <v>0</v>
      </c>
      <c r="V399" s="299">
        <f t="shared" si="25"/>
        <v>0</v>
      </c>
      <c r="W399" s="299">
        <f t="shared" si="26"/>
        <v>6.8007014590923509E-2</v>
      </c>
      <c r="X399" s="289">
        <f t="shared" si="27"/>
        <v>0</v>
      </c>
      <c r="Y399" s="299">
        <f t="shared" si="28"/>
        <v>6.8007014590923509E-2</v>
      </c>
    </row>
    <row r="400" spans="1:25" x14ac:dyDescent="0.2">
      <c r="B400" s="294" t="s">
        <v>3</v>
      </c>
      <c r="C400" s="295">
        <f t="shared" si="29"/>
        <v>45723</v>
      </c>
      <c r="D400" s="296">
        <f>SUM('45'!$T$10:$W$10)</f>
        <v>0</v>
      </c>
      <c r="E400" s="296">
        <f>SUM('45'!$T$11:$W$11)</f>
        <v>0</v>
      </c>
      <c r="F400" s="296">
        <f>SUM('45'!$T$12:$W$12)</f>
        <v>0</v>
      </c>
      <c r="G400" s="296">
        <f>SUM('45'!$T$13:$W$13)</f>
        <v>0</v>
      </c>
      <c r="H400" s="296">
        <f>SUM('45'!$T$14:$W$14)</f>
        <v>0</v>
      </c>
      <c r="I400" s="296">
        <f>SUM('45'!$T$15:$W$15)</f>
        <v>0</v>
      </c>
      <c r="J400" s="296">
        <f>SUM('45'!$T$16:$W$16)</f>
        <v>0</v>
      </c>
      <c r="K400" s="297">
        <f>SUM('45'!$T$31:$W$31)</f>
        <v>0</v>
      </c>
      <c r="L400" s="297">
        <f>SUM('45'!$T$32:$W$32)</f>
        <v>0</v>
      </c>
      <c r="M400" s="297">
        <f>SUM('45'!$T$33:$W$33)</f>
        <v>0</v>
      </c>
      <c r="N400" s="297">
        <f>SUM('45'!$T$34:$W$34)</f>
        <v>0</v>
      </c>
      <c r="O400" s="297">
        <f>SUM('45'!$T$35:$W$35)</f>
        <v>0</v>
      </c>
      <c r="P400" s="297">
        <f>SUM('45'!$T$36:$W$36)</f>
        <v>0</v>
      </c>
      <c r="Q400" s="298">
        <f>SUM('45'!$T$38:$W$38)</f>
        <v>0</v>
      </c>
      <c r="R400" s="298">
        <f>SUM('45'!$T$39:$W$39)</f>
        <v>0</v>
      </c>
      <c r="S400" s="298">
        <f>SUM('45'!$T$40:$W$40)</f>
        <v>0</v>
      </c>
      <c r="T400" s="277"/>
      <c r="U400" s="289">
        <f t="shared" si="24"/>
        <v>0</v>
      </c>
      <c r="V400" s="299">
        <f t="shared" si="25"/>
        <v>0</v>
      </c>
      <c r="W400" s="299">
        <f t="shared" si="26"/>
        <v>6.6435718910190247E-2</v>
      </c>
      <c r="X400" s="289">
        <f t="shared" si="27"/>
        <v>0</v>
      </c>
      <c r="Y400" s="299">
        <f t="shared" si="28"/>
        <v>6.6435718910190247E-2</v>
      </c>
    </row>
    <row r="401" spans="1:25" x14ac:dyDescent="0.2">
      <c r="B401" s="294" t="s">
        <v>4</v>
      </c>
      <c r="C401" s="295">
        <f t="shared" si="29"/>
        <v>45724</v>
      </c>
      <c r="D401" s="296">
        <f>SUM('45'!$X$10:$AA$10)</f>
        <v>0</v>
      </c>
      <c r="E401" s="296">
        <f>SUM('45'!$X$11:$AA$11)</f>
        <v>0</v>
      </c>
      <c r="F401" s="296">
        <f>SUM('45'!$X$12:$AA$12)</f>
        <v>0</v>
      </c>
      <c r="G401" s="296">
        <f>SUM('45'!$X$13:$AA$13)</f>
        <v>0</v>
      </c>
      <c r="H401" s="296">
        <f>SUM('45'!$X$14:$AA$14)</f>
        <v>0</v>
      </c>
      <c r="I401" s="296">
        <f>SUM('45'!$X$15:$AA$15)</f>
        <v>0</v>
      </c>
      <c r="J401" s="296">
        <f>SUM('45'!$X$16:$AA$16)</f>
        <v>0</v>
      </c>
      <c r="K401" s="297">
        <f>SUM('45'!$X$31:$AA$31)</f>
        <v>0</v>
      </c>
      <c r="L401" s="297">
        <f>SUM('45'!$X$32:$AA$32)</f>
        <v>0</v>
      </c>
      <c r="M401" s="297">
        <f>SUM('45'!$X$33:$AA$33)</f>
        <v>0</v>
      </c>
      <c r="N401" s="297">
        <f>SUM('45'!$X$34:$AA$34)</f>
        <v>0</v>
      </c>
      <c r="O401" s="297">
        <f>SUM('45'!$X$35:$AA$35)</f>
        <v>0</v>
      </c>
      <c r="P401" s="297">
        <f>SUM('45'!$X$36:$AA$36)</f>
        <v>0</v>
      </c>
      <c r="Q401" s="298">
        <f>SUM('45'!$X$38:$AA$38)</f>
        <v>0</v>
      </c>
      <c r="R401" s="298">
        <f>SUM('45'!$X$39:$AA$39)</f>
        <v>0</v>
      </c>
      <c r="S401" s="298">
        <f>SUM('45'!$X$40:$AA$40)</f>
        <v>0</v>
      </c>
      <c r="T401" s="277"/>
      <c r="U401" s="289">
        <f t="shared" si="24"/>
        <v>0</v>
      </c>
      <c r="V401" s="299">
        <f t="shared" si="25"/>
        <v>0</v>
      </c>
      <c r="W401" s="299">
        <f t="shared" si="26"/>
        <v>6.490072786848787E-2</v>
      </c>
      <c r="X401" s="289">
        <f t="shared" si="27"/>
        <v>0</v>
      </c>
      <c r="Y401" s="299">
        <f t="shared" si="28"/>
        <v>6.490072786848787E-2</v>
      </c>
    </row>
    <row r="402" spans="1:25" x14ac:dyDescent="0.2">
      <c r="B402" s="294" t="s">
        <v>5</v>
      </c>
      <c r="C402" s="295">
        <f t="shared" si="29"/>
        <v>45725</v>
      </c>
      <c r="D402" s="296">
        <f>SUM('45'!$AB$10:$AE$10)</f>
        <v>0</v>
      </c>
      <c r="E402" s="296">
        <f>SUM('45'!$AB$11:$AE$11)</f>
        <v>0</v>
      </c>
      <c r="F402" s="296">
        <f>SUM('45'!$AB$12:$AE$12)</f>
        <v>0</v>
      </c>
      <c r="G402" s="296">
        <f>SUM('45'!$AB$13:$AE$13)</f>
        <v>0</v>
      </c>
      <c r="H402" s="296">
        <f>SUM('45'!$AB$14:$AE$14)</f>
        <v>0</v>
      </c>
      <c r="I402" s="296">
        <f>SUM('45'!$AB$15:$AE$15)</f>
        <v>0</v>
      </c>
      <c r="J402" s="296">
        <f>SUM('45'!$AB$16:$AE$16)</f>
        <v>0</v>
      </c>
      <c r="K402" s="297">
        <f>SUM('45'!$AB$31:$AE$31)</f>
        <v>0</v>
      </c>
      <c r="L402" s="297">
        <f>SUM('45'!$AB$32:$AE$32)</f>
        <v>0</v>
      </c>
      <c r="M402" s="297">
        <f>SUM('45'!$AB$33:$AE$33)</f>
        <v>0</v>
      </c>
      <c r="N402" s="297">
        <f>SUM('45'!$AB$34:$AE$34)</f>
        <v>0</v>
      </c>
      <c r="O402" s="297">
        <f>SUM('45'!$AB$35:$AE$35)</f>
        <v>0</v>
      </c>
      <c r="P402" s="297">
        <f>SUM('45'!$AB$36:$AE$36)</f>
        <v>0</v>
      </c>
      <c r="Q402" s="298">
        <f>SUM('45'!$AB$38:$AE$38)</f>
        <v>0</v>
      </c>
      <c r="R402" s="298">
        <f>SUM('45'!$AB$39:$AE$39)</f>
        <v>0</v>
      </c>
      <c r="S402" s="298">
        <f>SUM('45'!$AB$40:$AE$40)</f>
        <v>0</v>
      </c>
      <c r="T402" s="277"/>
      <c r="U402" s="289">
        <f t="shared" si="24"/>
        <v>0</v>
      </c>
      <c r="V402" s="299">
        <f t="shared" si="25"/>
        <v>0</v>
      </c>
      <c r="W402" s="299">
        <f t="shared" si="26"/>
        <v>6.3401202650543512E-2</v>
      </c>
      <c r="X402" s="289">
        <f t="shared" si="27"/>
        <v>0</v>
      </c>
      <c r="Y402" s="299">
        <f t="shared" si="28"/>
        <v>6.3401202650543512E-2</v>
      </c>
    </row>
    <row r="403" spans="1:25" x14ac:dyDescent="0.2">
      <c r="A403" s="272">
        <v>46</v>
      </c>
      <c r="B403" s="294" t="s">
        <v>0</v>
      </c>
      <c r="C403" s="295">
        <f t="shared" si="29"/>
        <v>45726</v>
      </c>
      <c r="D403" s="296">
        <f>SUM('46'!$D$10:$G$10)</f>
        <v>0</v>
      </c>
      <c r="E403" s="296">
        <f>SUM('46'!$D$11:$G$11)</f>
        <v>0</v>
      </c>
      <c r="F403" s="296">
        <f>SUM('46'!$D$12:$G$12)</f>
        <v>0</v>
      </c>
      <c r="G403" s="296">
        <f>SUM('46'!$D$13:$G$13)</f>
        <v>0</v>
      </c>
      <c r="H403" s="296">
        <f>SUM('46'!$D$14:$G$14)</f>
        <v>0</v>
      </c>
      <c r="I403" s="296">
        <f>SUM('46'!$D$15:$G$15)</f>
        <v>0</v>
      </c>
      <c r="J403" s="296">
        <f>SUM('46'!$D$16:$G$16)</f>
        <v>0</v>
      </c>
      <c r="K403" s="297">
        <f>SUM('46'!$D$31:$G$31)</f>
        <v>0</v>
      </c>
      <c r="L403" s="297">
        <f>SUM('46'!$D$32:$G$32)</f>
        <v>0</v>
      </c>
      <c r="M403" s="297">
        <f>SUM('46'!$D$33:$G$33)</f>
        <v>0</v>
      </c>
      <c r="N403" s="297">
        <f>SUM('46'!$D$34:$G$34)</f>
        <v>0</v>
      </c>
      <c r="O403" s="297">
        <f>SUM('46'!$D$35:$G$35)</f>
        <v>0</v>
      </c>
      <c r="P403" s="297">
        <f>SUM('46'!$D$36:$G$36)</f>
        <v>0</v>
      </c>
      <c r="Q403" s="298">
        <f>SUM('46'!$D$38:$G$38)</f>
        <v>0</v>
      </c>
      <c r="R403" s="298">
        <f>SUM('46'!$D$39:$G$39)</f>
        <v>0</v>
      </c>
      <c r="S403" s="298">
        <f>SUM('46'!$D$40:$G$40)</f>
        <v>0</v>
      </c>
      <c r="T403" s="277"/>
      <c r="U403" s="289">
        <f t="shared" si="24"/>
        <v>0</v>
      </c>
      <c r="V403" s="299">
        <f t="shared" si="25"/>
        <v>0</v>
      </c>
      <c r="W403" s="299">
        <f t="shared" si="26"/>
        <v>6.1936323821832374E-2</v>
      </c>
      <c r="X403" s="289">
        <f t="shared" si="27"/>
        <v>0</v>
      </c>
      <c r="Y403" s="299">
        <f t="shared" si="28"/>
        <v>6.1936323821832374E-2</v>
      </c>
    </row>
    <row r="404" spans="1:25" x14ac:dyDescent="0.2">
      <c r="B404" s="294" t="s">
        <v>1</v>
      </c>
      <c r="C404" s="295">
        <f t="shared" si="29"/>
        <v>45727</v>
      </c>
      <c r="D404" s="296">
        <f>SUM('46'!$H$10:$K$10)</f>
        <v>0</v>
      </c>
      <c r="E404" s="296">
        <f>SUM('46'!$H$11:$K$11)</f>
        <v>0</v>
      </c>
      <c r="F404" s="296">
        <f>SUM('46'!$H$12:$K$12)</f>
        <v>0</v>
      </c>
      <c r="G404" s="296">
        <f>SUM('46'!$H$13:$K$13)</f>
        <v>0</v>
      </c>
      <c r="H404" s="296">
        <f>SUM('46'!$H$14:$K$14)</f>
        <v>0</v>
      </c>
      <c r="I404" s="296">
        <f>SUM('46'!$H$15:$K$15)</f>
        <v>0</v>
      </c>
      <c r="J404" s="296">
        <f>SUM('46'!$H$16:$K$16)</f>
        <v>0</v>
      </c>
      <c r="K404" s="297">
        <f>SUM('46'!$H$31:$K$31)</f>
        <v>0</v>
      </c>
      <c r="L404" s="297">
        <f>SUM('46'!$H$32:$K$32)</f>
        <v>0</v>
      </c>
      <c r="M404" s="297">
        <f>SUM('46'!$H$33:$K$33)</f>
        <v>0</v>
      </c>
      <c r="N404" s="297">
        <f>SUM('46'!$H$34:$K$34)</f>
        <v>0</v>
      </c>
      <c r="O404" s="297">
        <f>SUM('46'!$H$35:$K$35)</f>
        <v>0</v>
      </c>
      <c r="P404" s="297">
        <f>SUM('46'!$H$36:$K$36)</f>
        <v>0</v>
      </c>
      <c r="Q404" s="298">
        <f>SUM('46'!$H$38:$K$38)</f>
        <v>0</v>
      </c>
      <c r="R404" s="298">
        <f>SUM('46'!$H$39:$K$39)</f>
        <v>0</v>
      </c>
      <c r="S404" s="298">
        <f>SUM('46'!$H$40:$K$40)</f>
        <v>0</v>
      </c>
      <c r="T404" s="277"/>
      <c r="U404" s="289">
        <f t="shared" si="24"/>
        <v>0</v>
      </c>
      <c r="V404" s="299">
        <f t="shared" si="25"/>
        <v>0</v>
      </c>
      <c r="W404" s="299">
        <f t="shared" si="26"/>
        <v>6.0505290880787342E-2</v>
      </c>
      <c r="X404" s="289">
        <f t="shared" si="27"/>
        <v>0</v>
      </c>
      <c r="Y404" s="299">
        <f t="shared" si="28"/>
        <v>6.0505290880787342E-2</v>
      </c>
    </row>
    <row r="405" spans="1:25" x14ac:dyDescent="0.2">
      <c r="B405" s="294" t="s">
        <v>2</v>
      </c>
      <c r="C405" s="295">
        <f t="shared" si="29"/>
        <v>45728</v>
      </c>
      <c r="D405" s="296">
        <f>SUM('46'!$L$10:$O$10)</f>
        <v>0</v>
      </c>
      <c r="E405" s="296">
        <f>SUM('46'!$L$11:$O$11)</f>
        <v>0</v>
      </c>
      <c r="F405" s="296">
        <f>SUM('46'!$L$12:$O$12)</f>
        <v>0</v>
      </c>
      <c r="G405" s="296">
        <f>SUM('46'!$L$13:$O$13)</f>
        <v>0</v>
      </c>
      <c r="H405" s="296">
        <f>SUM('46'!$L$14:$O$14)</f>
        <v>0</v>
      </c>
      <c r="I405" s="296">
        <f>SUM('46'!$L$15:$O$15)</f>
        <v>0</v>
      </c>
      <c r="J405" s="296">
        <f>SUM('46'!$L$16:$O$16)</f>
        <v>0</v>
      </c>
      <c r="K405" s="297">
        <f>SUM('46'!$L$31:$O$31)</f>
        <v>0</v>
      </c>
      <c r="L405" s="297">
        <f>SUM('46'!$L$32:$O$32)</f>
        <v>0</v>
      </c>
      <c r="M405" s="297">
        <f>SUM('46'!$L$33:$O$33)</f>
        <v>0</v>
      </c>
      <c r="N405" s="297">
        <f>SUM('46'!$L$34:$O$34)</f>
        <v>0</v>
      </c>
      <c r="O405" s="297">
        <f>SUM('46'!$L$35:$O$35)</f>
        <v>0</v>
      </c>
      <c r="P405" s="297">
        <f>SUM('46'!$L$36:$O$36)</f>
        <v>0</v>
      </c>
      <c r="Q405" s="298">
        <f>SUM('46'!$L$38:$O$38)</f>
        <v>0</v>
      </c>
      <c r="R405" s="298">
        <f>SUM('46'!$L$39:$O$39)</f>
        <v>0</v>
      </c>
      <c r="S405" s="298">
        <f>SUM('46'!$L$40:$O$40)</f>
        <v>0</v>
      </c>
      <c r="T405" s="277"/>
      <c r="U405" s="289">
        <f t="shared" si="24"/>
        <v>0</v>
      </c>
      <c r="V405" s="299">
        <f t="shared" si="25"/>
        <v>0</v>
      </c>
      <c r="W405" s="299">
        <f t="shared" si="26"/>
        <v>5.9107321821354766E-2</v>
      </c>
      <c r="X405" s="289">
        <f t="shared" si="27"/>
        <v>0</v>
      </c>
      <c r="Y405" s="299">
        <f t="shared" si="28"/>
        <v>5.9107321821354766E-2</v>
      </c>
    </row>
    <row r="406" spans="1:25" x14ac:dyDescent="0.2">
      <c r="B406" s="294" t="s">
        <v>55</v>
      </c>
      <c r="C406" s="295">
        <f t="shared" si="29"/>
        <v>45729</v>
      </c>
      <c r="D406" s="296">
        <f>SUM('46'!$P$10:$S$10)</f>
        <v>0</v>
      </c>
      <c r="E406" s="296">
        <f>SUM('46'!$P$11:$S$11)</f>
        <v>0</v>
      </c>
      <c r="F406" s="296">
        <f>SUM('46'!$P$12:$S$12)</f>
        <v>0</v>
      </c>
      <c r="G406" s="296">
        <f>SUM('46'!$P$13:$S$13)</f>
        <v>0</v>
      </c>
      <c r="H406" s="296">
        <f>SUM('46'!$P$14:$S$14)</f>
        <v>0</v>
      </c>
      <c r="I406" s="296">
        <f>SUM('46'!$P$15:$S$15)</f>
        <v>0</v>
      </c>
      <c r="J406" s="296">
        <f>SUM('46'!$P$16:$S$16)</f>
        <v>0</v>
      </c>
      <c r="K406" s="297">
        <f>SUM('46'!$P$31:$S$31)</f>
        <v>0</v>
      </c>
      <c r="L406" s="297">
        <f>SUM('46'!$P$32:$S$32)</f>
        <v>0</v>
      </c>
      <c r="M406" s="297">
        <f>SUM('46'!$P$33:$S$33)</f>
        <v>0</v>
      </c>
      <c r="N406" s="297">
        <f>SUM('46'!$P$34:$S$34)</f>
        <v>0</v>
      </c>
      <c r="O406" s="297">
        <f>SUM('46'!$P$35:$S$35)</f>
        <v>0</v>
      </c>
      <c r="P406" s="297">
        <f>SUM('46'!$P$36:$S$36)</f>
        <v>0</v>
      </c>
      <c r="Q406" s="298">
        <f>SUM('46'!$P$38:$S$38)</f>
        <v>0</v>
      </c>
      <c r="R406" s="298">
        <f>SUM('46'!$P$39:$S$39)</f>
        <v>0</v>
      </c>
      <c r="S406" s="298">
        <f>SUM('46'!$P$40:$S$40)</f>
        <v>0</v>
      </c>
      <c r="T406" s="277"/>
      <c r="U406" s="289">
        <f t="shared" si="24"/>
        <v>0</v>
      </c>
      <c r="V406" s="299">
        <f t="shared" si="25"/>
        <v>0</v>
      </c>
      <c r="W406" s="299">
        <f t="shared" si="26"/>
        <v>5.7741652705657384E-2</v>
      </c>
      <c r="X406" s="289">
        <f t="shared" si="27"/>
        <v>0</v>
      </c>
      <c r="Y406" s="299">
        <f t="shared" si="28"/>
        <v>5.7741652705657384E-2</v>
      </c>
    </row>
    <row r="407" spans="1:25" x14ac:dyDescent="0.2">
      <c r="B407" s="294" t="s">
        <v>3</v>
      </c>
      <c r="C407" s="295">
        <f t="shared" si="29"/>
        <v>45730</v>
      </c>
      <c r="D407" s="296">
        <f>SUM('46'!$T$10:$W$10)</f>
        <v>0</v>
      </c>
      <c r="E407" s="296">
        <f>SUM('46'!$T$11:$W$11)</f>
        <v>0</v>
      </c>
      <c r="F407" s="296">
        <f>SUM('46'!$T$12:$W$12)</f>
        <v>0</v>
      </c>
      <c r="G407" s="296">
        <f>SUM('46'!$T$13:$W$13)</f>
        <v>0</v>
      </c>
      <c r="H407" s="296">
        <f>SUM('46'!$T$14:$W$14)</f>
        <v>0</v>
      </c>
      <c r="I407" s="296">
        <f>SUM('46'!$T$15:$W$15)</f>
        <v>0</v>
      </c>
      <c r="J407" s="296">
        <f>SUM('46'!$T$16:$W$16)</f>
        <v>0</v>
      </c>
      <c r="K407" s="297">
        <f>SUM('46'!$T$31:$W$31)</f>
        <v>0</v>
      </c>
      <c r="L407" s="297">
        <f>SUM('46'!$T$32:$W$32)</f>
        <v>0</v>
      </c>
      <c r="M407" s="297">
        <f>SUM('46'!$T$33:$W$33)</f>
        <v>0</v>
      </c>
      <c r="N407" s="297">
        <f>SUM('46'!$T$34:$W$34)</f>
        <v>0</v>
      </c>
      <c r="O407" s="297">
        <f>SUM('46'!$T$35:$W$35)</f>
        <v>0</v>
      </c>
      <c r="P407" s="297">
        <f>SUM('46'!$T$36:$W$36)</f>
        <v>0</v>
      </c>
      <c r="Q407" s="298">
        <f>SUM('46'!$T$38:$W$38)</f>
        <v>0</v>
      </c>
      <c r="R407" s="298">
        <f>SUM('46'!$T$39:$W$39)</f>
        <v>0</v>
      </c>
      <c r="S407" s="298">
        <f>SUM('46'!$T$40:$W$40)</f>
        <v>0</v>
      </c>
      <c r="T407" s="277"/>
      <c r="U407" s="289">
        <f t="shared" si="24"/>
        <v>0</v>
      </c>
      <c r="V407" s="299">
        <f t="shared" si="25"/>
        <v>0</v>
      </c>
      <c r="W407" s="299">
        <f t="shared" si="26"/>
        <v>5.6407537246530783E-2</v>
      </c>
      <c r="X407" s="289">
        <f t="shared" si="27"/>
        <v>0</v>
      </c>
      <c r="Y407" s="299">
        <f t="shared" si="28"/>
        <v>5.6407537246530783E-2</v>
      </c>
    </row>
    <row r="408" spans="1:25" x14ac:dyDescent="0.2">
      <c r="B408" s="294" t="s">
        <v>4</v>
      </c>
      <c r="C408" s="295">
        <f t="shared" si="29"/>
        <v>45731</v>
      </c>
      <c r="D408" s="296">
        <f>SUM('46'!$X$10:$AA$10)</f>
        <v>0</v>
      </c>
      <c r="E408" s="296">
        <f>SUM('46'!$X$11:$AA$11)</f>
        <v>0</v>
      </c>
      <c r="F408" s="296">
        <f>SUM('46'!$X$12:$AA$12)</f>
        <v>0</v>
      </c>
      <c r="G408" s="296">
        <f>SUM('46'!$X$13:$AA$13)</f>
        <v>0</v>
      </c>
      <c r="H408" s="296">
        <f>SUM('46'!$X$14:$AA$14)</f>
        <v>0</v>
      </c>
      <c r="I408" s="296">
        <f>SUM('46'!$X$15:$AA$15)</f>
        <v>0</v>
      </c>
      <c r="J408" s="296">
        <f>SUM('46'!$X$16:$AA$16)</f>
        <v>0</v>
      </c>
      <c r="K408" s="297">
        <f>SUM('46'!$X$31:$AA$31)</f>
        <v>0</v>
      </c>
      <c r="L408" s="297">
        <f>SUM('46'!$X$32:$AA$32)</f>
        <v>0</v>
      </c>
      <c r="M408" s="297">
        <f>SUM('46'!$X$33:$AA$33)</f>
        <v>0</v>
      </c>
      <c r="N408" s="297">
        <f>SUM('46'!$X$34:$AA$34)</f>
        <v>0</v>
      </c>
      <c r="O408" s="297">
        <f>SUM('46'!$X$35:$AA$35)</f>
        <v>0</v>
      </c>
      <c r="P408" s="297">
        <f>SUM('46'!$X$36:$AA$36)</f>
        <v>0</v>
      </c>
      <c r="Q408" s="298">
        <f>SUM('46'!$X$38:$AA$38)</f>
        <v>0</v>
      </c>
      <c r="R408" s="298">
        <f>SUM('46'!$X$39:$AA$39)</f>
        <v>0</v>
      </c>
      <c r="S408" s="298">
        <f>SUM('46'!$X$40:$AA$40)</f>
        <v>0</v>
      </c>
      <c r="T408" s="277"/>
      <c r="U408" s="289">
        <f t="shared" ref="U408:U458" si="30">IF(ISNUMBER($D$86*(D408*1440)+$E$86*(E408*1440)+$F$86*(F408*1440)+$G$86*(G408*1440)+$H$86*(H408*1440)+$I$86*(I408*1440)+$J$86*(J408*1440)+$K$86*(K408*1440)+$L$86*(L408*1440)+$M$86*(M408*1440)+$N$86*(N408*1440)+$O$86*(O408*1440)+$P$86*(P408*1440)+$Q$86*(Q408*1440)+$R$86*(R408*1440)+$S$86*(S408*1440)),($D$86*(D408*1440)+$E$86*(E408*1440)+$F$86*(F408*1440)+$G$86*(G408*1440)+$H$86*(H408*1440)+$I$86*(I408*1440)+$J$86*(J408*1440)+$K$86*(K408*1440)+$L$86*(L408*1440)+$M$86*(M408*1440)+$N$86*(N408*1440)+$O$86*(O408*1440)+$P$86*(P408*1440)+$Q$86*(Q408*1440)+$R$86*(R408*1440)+$S$86*(S408*1440)),0)</f>
        <v>0</v>
      </c>
      <c r="V408" s="299">
        <f t="shared" ref="V408:V458" si="31">V407*(1-$V$84)+U408*$V$84</f>
        <v>0</v>
      </c>
      <c r="W408" s="299">
        <f t="shared" ref="W408:W458" si="32">W407*(1-$W$84)+U408*$W$84</f>
        <v>5.5104246399705348E-2</v>
      </c>
      <c r="X408" s="289">
        <f t="shared" si="27"/>
        <v>0</v>
      </c>
      <c r="Y408" s="299">
        <f t="shared" si="28"/>
        <v>5.5104246399705348E-2</v>
      </c>
    </row>
    <row r="409" spans="1:25" x14ac:dyDescent="0.2">
      <c r="B409" s="294" t="s">
        <v>5</v>
      </c>
      <c r="C409" s="295">
        <f t="shared" si="29"/>
        <v>45732</v>
      </c>
      <c r="D409" s="296">
        <f>SUM('46'!$AB$10:$AE$10)</f>
        <v>0</v>
      </c>
      <c r="E409" s="296">
        <f>SUM('46'!$AB$11:$AE$11)</f>
        <v>0</v>
      </c>
      <c r="F409" s="296">
        <f>SUM('46'!$AB$12:$AE$12)</f>
        <v>0</v>
      </c>
      <c r="G409" s="296">
        <f>SUM('46'!$AB$13:$AE$13)</f>
        <v>0</v>
      </c>
      <c r="H409" s="296">
        <f>SUM('46'!$AB$14:$AE$14)</f>
        <v>0</v>
      </c>
      <c r="I409" s="296">
        <f>SUM('46'!$AB$15:$AE$15)</f>
        <v>0</v>
      </c>
      <c r="J409" s="296">
        <f>SUM('46'!$AB$16:$AE$16)</f>
        <v>0</v>
      </c>
      <c r="K409" s="297">
        <f>SUM('46'!$AB$31:$AE$31)</f>
        <v>0</v>
      </c>
      <c r="L409" s="297">
        <f>SUM('46'!$AB$32:$AE$32)</f>
        <v>0</v>
      </c>
      <c r="M409" s="297">
        <f>SUM('46'!$AB$33:$AE$33)</f>
        <v>0</v>
      </c>
      <c r="N409" s="297">
        <f>SUM('46'!$AB$34:$AE$34)</f>
        <v>0</v>
      </c>
      <c r="O409" s="297">
        <f>SUM('46'!$AB$35:$AE$35)</f>
        <v>0</v>
      </c>
      <c r="P409" s="297">
        <f>SUM('46'!$AB$36:$AE$36)</f>
        <v>0</v>
      </c>
      <c r="Q409" s="298">
        <f>SUM('46'!$AB$38:$AE$38)</f>
        <v>0</v>
      </c>
      <c r="R409" s="298">
        <f>SUM('46'!$AB$39:$AE$39)</f>
        <v>0</v>
      </c>
      <c r="S409" s="298">
        <f>SUM('46'!$AB$40:$AE$40)</f>
        <v>0</v>
      </c>
      <c r="T409" s="277"/>
      <c r="U409" s="289">
        <f t="shared" si="30"/>
        <v>0</v>
      </c>
      <c r="V409" s="299">
        <f t="shared" si="31"/>
        <v>0</v>
      </c>
      <c r="W409" s="299">
        <f t="shared" si="32"/>
        <v>5.3831067965410803E-2</v>
      </c>
      <c r="X409" s="289">
        <f t="shared" ref="X409:X458" si="33">U409/5</f>
        <v>0</v>
      </c>
      <c r="Y409" s="299">
        <f t="shared" ref="Y409:Y458" si="34">W409-V409</f>
        <v>5.3831067965410803E-2</v>
      </c>
    </row>
    <row r="410" spans="1:25" x14ac:dyDescent="0.2">
      <c r="A410" s="272">
        <v>47</v>
      </c>
      <c r="B410" s="294" t="s">
        <v>0</v>
      </c>
      <c r="C410" s="295">
        <f t="shared" ref="C410:C458" si="35">C409+1</f>
        <v>45733</v>
      </c>
      <c r="D410" s="296">
        <f>SUM('47'!$D$10:$G$10)</f>
        <v>0</v>
      </c>
      <c r="E410" s="296">
        <f>SUM('47'!$D$11:$G$11)</f>
        <v>0</v>
      </c>
      <c r="F410" s="296">
        <f>SUM('47'!$D$12:$G$12)</f>
        <v>0</v>
      </c>
      <c r="G410" s="296">
        <f>SUM('47'!$D$13:$G$13)</f>
        <v>0</v>
      </c>
      <c r="H410" s="296">
        <f>SUM('47'!$D$14:$G$14)</f>
        <v>0</v>
      </c>
      <c r="I410" s="296">
        <f>SUM('47'!$D$15:$G$15)</f>
        <v>0</v>
      </c>
      <c r="J410" s="296">
        <f>SUM('47'!$D$16:$G$16)</f>
        <v>0</v>
      </c>
      <c r="K410" s="297">
        <f>SUM('47'!$D$31:$G$31)</f>
        <v>0</v>
      </c>
      <c r="L410" s="297">
        <f>SUM('47'!$D$32:$G$32)</f>
        <v>0</v>
      </c>
      <c r="M410" s="297">
        <f>SUM('47'!$D$33:$G$33)</f>
        <v>0</v>
      </c>
      <c r="N410" s="297">
        <f>SUM('47'!$D$34:$G$34)</f>
        <v>0</v>
      </c>
      <c r="O410" s="297">
        <f>SUM('47'!$D$35:$G$35)</f>
        <v>0</v>
      </c>
      <c r="P410" s="297">
        <f>SUM('47'!$D$36:$G$36)</f>
        <v>0</v>
      </c>
      <c r="Q410" s="298">
        <f>SUM('47'!$D$38:$G$38)</f>
        <v>0</v>
      </c>
      <c r="R410" s="298">
        <f>SUM('47'!$D$39:$G$39)</f>
        <v>0</v>
      </c>
      <c r="S410" s="298">
        <f>SUM('47'!$D$40:$G$40)</f>
        <v>0</v>
      </c>
      <c r="T410" s="277"/>
      <c r="U410" s="289">
        <f t="shared" si="30"/>
        <v>0</v>
      </c>
      <c r="V410" s="299">
        <f t="shared" si="31"/>
        <v>0</v>
      </c>
      <c r="W410" s="299">
        <f t="shared" si="32"/>
        <v>5.2587306199185627E-2</v>
      </c>
      <c r="X410" s="289">
        <f t="shared" si="33"/>
        <v>0</v>
      </c>
      <c r="Y410" s="299">
        <f t="shared" si="34"/>
        <v>5.2587306199185627E-2</v>
      </c>
    </row>
    <row r="411" spans="1:25" x14ac:dyDescent="0.2">
      <c r="B411" s="294" t="s">
        <v>1</v>
      </c>
      <c r="C411" s="295">
        <f t="shared" si="35"/>
        <v>45734</v>
      </c>
      <c r="D411" s="296">
        <f>SUM('47'!$H$10:$K$10)</f>
        <v>0</v>
      </c>
      <c r="E411" s="296">
        <f>SUM('47'!$H$11:$K$11)</f>
        <v>0</v>
      </c>
      <c r="F411" s="296">
        <f>SUM('47'!$H$12:$K$12)</f>
        <v>0</v>
      </c>
      <c r="G411" s="296">
        <f>SUM('47'!$H$13:$K$13)</f>
        <v>0</v>
      </c>
      <c r="H411" s="296">
        <f>SUM('47'!$H$14:$K$14)</f>
        <v>0</v>
      </c>
      <c r="I411" s="296">
        <f>SUM('47'!$H$15:$K$15)</f>
        <v>0</v>
      </c>
      <c r="J411" s="296">
        <f>SUM('47'!$H$16:$K$16)</f>
        <v>0</v>
      </c>
      <c r="K411" s="297">
        <f>SUM('47'!$H$31:$K$31)</f>
        <v>0</v>
      </c>
      <c r="L411" s="297">
        <f>SUM('47'!$H$32:$K$32)</f>
        <v>0</v>
      </c>
      <c r="M411" s="297">
        <f>SUM('47'!$H$33:$K$33)</f>
        <v>0</v>
      </c>
      <c r="N411" s="297">
        <f>SUM('47'!$H$34:$K$34)</f>
        <v>0</v>
      </c>
      <c r="O411" s="297">
        <f>SUM('47'!$H$35:$K$35)</f>
        <v>0</v>
      </c>
      <c r="P411" s="297">
        <f>SUM('47'!$H$36:$K$36)</f>
        <v>0</v>
      </c>
      <c r="Q411" s="298">
        <f>SUM('47'!$H$38:$K$38)</f>
        <v>0</v>
      </c>
      <c r="R411" s="298">
        <f>SUM('47'!$H$39:$K$39)</f>
        <v>0</v>
      </c>
      <c r="S411" s="298">
        <f>SUM('47'!$H$40:$K$40)</f>
        <v>0</v>
      </c>
      <c r="T411" s="277"/>
      <c r="U411" s="289">
        <f t="shared" si="30"/>
        <v>0</v>
      </c>
      <c r="V411" s="299">
        <f t="shared" si="31"/>
        <v>0</v>
      </c>
      <c r="W411" s="299">
        <f t="shared" si="32"/>
        <v>5.1372281431678692E-2</v>
      </c>
      <c r="X411" s="289">
        <f t="shared" si="33"/>
        <v>0</v>
      </c>
      <c r="Y411" s="299">
        <f t="shared" si="34"/>
        <v>5.1372281431678692E-2</v>
      </c>
    </row>
    <row r="412" spans="1:25" x14ac:dyDescent="0.2">
      <c r="B412" s="294" t="s">
        <v>2</v>
      </c>
      <c r="C412" s="295">
        <f t="shared" si="35"/>
        <v>45735</v>
      </c>
      <c r="D412" s="296">
        <f>SUM('47'!$L$10:$O$10)</f>
        <v>0</v>
      </c>
      <c r="E412" s="296">
        <f>SUM('47'!$L$11:$O$11)</f>
        <v>0</v>
      </c>
      <c r="F412" s="296">
        <f>SUM('47'!$L$12:$O$12)</f>
        <v>0</v>
      </c>
      <c r="G412" s="296">
        <f>SUM('47'!$L$13:$O$13)</f>
        <v>0</v>
      </c>
      <c r="H412" s="296">
        <f>SUM('47'!$L$14:$O$14)</f>
        <v>0</v>
      </c>
      <c r="I412" s="296">
        <f>SUM('47'!$L$15:$O$15)</f>
        <v>0</v>
      </c>
      <c r="J412" s="296">
        <f>SUM('47'!$L$16:$O$16)</f>
        <v>0</v>
      </c>
      <c r="K412" s="297">
        <f>SUM('47'!$L$31:$O$31)</f>
        <v>0</v>
      </c>
      <c r="L412" s="297">
        <f>SUM('47'!$L$32:$O$32)</f>
        <v>0</v>
      </c>
      <c r="M412" s="297">
        <f>SUM('47'!$L$33:$O$33)</f>
        <v>0</v>
      </c>
      <c r="N412" s="297">
        <f>SUM('47'!$L$34:$O$34)</f>
        <v>0</v>
      </c>
      <c r="O412" s="297">
        <f>SUM('47'!$L$35:$O$35)</f>
        <v>0</v>
      </c>
      <c r="P412" s="297">
        <f>SUM('47'!$L$36:$O$36)</f>
        <v>0</v>
      </c>
      <c r="Q412" s="298">
        <f>SUM('47'!$L$38:$O$38)</f>
        <v>0</v>
      </c>
      <c r="R412" s="298">
        <f>SUM('47'!$L$39:$O$39)</f>
        <v>0</v>
      </c>
      <c r="S412" s="298">
        <f>SUM('47'!$L$40:$O$40)</f>
        <v>0</v>
      </c>
      <c r="T412" s="277"/>
      <c r="U412" s="289">
        <f t="shared" si="30"/>
        <v>0</v>
      </c>
      <c r="V412" s="299">
        <f t="shared" si="31"/>
        <v>0</v>
      </c>
      <c r="W412" s="299">
        <f t="shared" si="32"/>
        <v>5.0185329697235354E-2</v>
      </c>
      <c r="X412" s="289">
        <f t="shared" si="33"/>
        <v>0</v>
      </c>
      <c r="Y412" s="299">
        <f t="shared" si="34"/>
        <v>5.0185329697235354E-2</v>
      </c>
    </row>
    <row r="413" spans="1:25" x14ac:dyDescent="0.2">
      <c r="B413" s="294" t="s">
        <v>55</v>
      </c>
      <c r="C413" s="295">
        <f t="shared" si="35"/>
        <v>45736</v>
      </c>
      <c r="D413" s="296">
        <f>SUM('47'!$P$10:$S$10)</f>
        <v>0</v>
      </c>
      <c r="E413" s="296">
        <f>SUM('47'!$P$11:$S$11)</f>
        <v>0</v>
      </c>
      <c r="F413" s="296">
        <f>SUM('47'!$P$12:$S$12)</f>
        <v>0</v>
      </c>
      <c r="G413" s="296">
        <f>SUM('47'!$P$13:$S$13)</f>
        <v>0</v>
      </c>
      <c r="H413" s="296">
        <f>SUM('47'!$P$14:$S$14)</f>
        <v>0</v>
      </c>
      <c r="I413" s="296">
        <f>SUM('47'!$P$15:$S$15)</f>
        <v>0</v>
      </c>
      <c r="J413" s="296">
        <f>SUM('47'!$P$16:$S$16)</f>
        <v>0</v>
      </c>
      <c r="K413" s="297">
        <f>SUM('47'!$P$31:$S$31)</f>
        <v>0</v>
      </c>
      <c r="L413" s="297">
        <f>SUM('47'!$P$32:$S$32)</f>
        <v>0</v>
      </c>
      <c r="M413" s="297">
        <f>SUM('47'!$P$33:$S$33)</f>
        <v>0</v>
      </c>
      <c r="N413" s="297">
        <f>SUM('47'!$P$34:$S$34)</f>
        <v>0</v>
      </c>
      <c r="O413" s="297">
        <f>SUM('47'!$P$35:$S$35)</f>
        <v>0</v>
      </c>
      <c r="P413" s="297">
        <f>SUM('47'!$P$36:$S$36)</f>
        <v>0</v>
      </c>
      <c r="Q413" s="298">
        <f>SUM('47'!$P$38:$S$38)</f>
        <v>0</v>
      </c>
      <c r="R413" s="298">
        <f>SUM('47'!$P$39:$S$39)</f>
        <v>0</v>
      </c>
      <c r="S413" s="298">
        <f>SUM('47'!$P$40:$S$40)</f>
        <v>0</v>
      </c>
      <c r="T413" s="277"/>
      <c r="U413" s="289">
        <f t="shared" si="30"/>
        <v>0</v>
      </c>
      <c r="V413" s="299">
        <f t="shared" si="31"/>
        <v>0</v>
      </c>
      <c r="W413" s="299">
        <f t="shared" si="32"/>
        <v>4.9025802371065019E-2</v>
      </c>
      <c r="X413" s="289">
        <f t="shared" si="33"/>
        <v>0</v>
      </c>
      <c r="Y413" s="299">
        <f t="shared" si="34"/>
        <v>4.9025802371065019E-2</v>
      </c>
    </row>
    <row r="414" spans="1:25" x14ac:dyDescent="0.2">
      <c r="B414" s="294" t="s">
        <v>3</v>
      </c>
      <c r="C414" s="295">
        <f t="shared" si="35"/>
        <v>45737</v>
      </c>
      <c r="D414" s="296">
        <f>SUM('47'!$T$10:$W$10)</f>
        <v>0</v>
      </c>
      <c r="E414" s="296">
        <f>SUM('47'!$T$11:$W$11)</f>
        <v>0</v>
      </c>
      <c r="F414" s="296">
        <f>SUM('47'!$T$12:$W$12)</f>
        <v>0</v>
      </c>
      <c r="G414" s="296">
        <f>SUM('47'!$T$13:$W$13)</f>
        <v>0</v>
      </c>
      <c r="H414" s="296">
        <f>SUM('47'!$T$14:$W$14)</f>
        <v>0</v>
      </c>
      <c r="I414" s="296">
        <f>SUM('47'!$T$15:$W$15)</f>
        <v>0</v>
      </c>
      <c r="J414" s="296">
        <f>SUM('47'!$T$16:$W$16)</f>
        <v>0</v>
      </c>
      <c r="K414" s="297">
        <f>SUM('47'!$T$31:$W$31)</f>
        <v>0</v>
      </c>
      <c r="L414" s="297">
        <f>SUM('47'!$T$32:$W$32)</f>
        <v>0</v>
      </c>
      <c r="M414" s="297">
        <f>SUM('47'!$T$33:$W$33)</f>
        <v>0</v>
      </c>
      <c r="N414" s="297">
        <f>SUM('47'!$T$34:$W$34)</f>
        <v>0</v>
      </c>
      <c r="O414" s="297">
        <f>SUM('47'!$T$35:$W$35)</f>
        <v>0</v>
      </c>
      <c r="P414" s="297">
        <f>SUM('47'!$T$36:$W$36)</f>
        <v>0</v>
      </c>
      <c r="Q414" s="298">
        <f>SUM('47'!$T$38:$W$38)</f>
        <v>0</v>
      </c>
      <c r="R414" s="298">
        <f>SUM('47'!$T$39:$W$39)</f>
        <v>0</v>
      </c>
      <c r="S414" s="298">
        <f>SUM('47'!$T$40:$W$40)</f>
        <v>0</v>
      </c>
      <c r="T414" s="277"/>
      <c r="U414" s="289">
        <f t="shared" si="30"/>
        <v>0</v>
      </c>
      <c r="V414" s="299">
        <f t="shared" si="31"/>
        <v>0</v>
      </c>
      <c r="W414" s="299">
        <f t="shared" si="32"/>
        <v>4.7893065814791927E-2</v>
      </c>
      <c r="X414" s="289">
        <f t="shared" si="33"/>
        <v>0</v>
      </c>
      <c r="Y414" s="299">
        <f t="shared" si="34"/>
        <v>4.7893065814791927E-2</v>
      </c>
    </row>
    <row r="415" spans="1:25" x14ac:dyDescent="0.2">
      <c r="B415" s="294" t="s">
        <v>4</v>
      </c>
      <c r="C415" s="295">
        <f t="shared" si="35"/>
        <v>45738</v>
      </c>
      <c r="D415" s="296">
        <f>SUM('47'!$X$10:$AA$10)</f>
        <v>0</v>
      </c>
      <c r="E415" s="296">
        <f>SUM('47'!$X$11:$AA$11)</f>
        <v>0</v>
      </c>
      <c r="F415" s="296">
        <f>SUM('47'!$X$12:$AA$12)</f>
        <v>0</v>
      </c>
      <c r="G415" s="296">
        <f>SUM('47'!$X$13:$AA$13)</f>
        <v>0</v>
      </c>
      <c r="H415" s="296">
        <f>SUM('47'!$X$14:$AA$14)</f>
        <v>0</v>
      </c>
      <c r="I415" s="296">
        <f>SUM('47'!$X$15:$AA$15)</f>
        <v>0</v>
      </c>
      <c r="J415" s="296">
        <f>SUM('47'!$X$16:$AA$16)</f>
        <v>0</v>
      </c>
      <c r="K415" s="297">
        <f>SUM('47'!$X$31:$AA$31)</f>
        <v>0</v>
      </c>
      <c r="L415" s="297">
        <f>SUM('47'!$X$32:$AA$32)</f>
        <v>0</v>
      </c>
      <c r="M415" s="297">
        <f>SUM('47'!$X$33:$AA$33)</f>
        <v>0</v>
      </c>
      <c r="N415" s="297">
        <f>SUM('47'!$X$34:$AA$34)</f>
        <v>0</v>
      </c>
      <c r="O415" s="297">
        <f>SUM('47'!$X$35:$AA$35)</f>
        <v>0</v>
      </c>
      <c r="P415" s="297">
        <f>SUM('47'!$X$36:$AA$36)</f>
        <v>0</v>
      </c>
      <c r="Q415" s="298">
        <f>SUM('47'!$X$38:$AA$38)</f>
        <v>0</v>
      </c>
      <c r="R415" s="298">
        <f>SUM('47'!$X$39:$AA$39)</f>
        <v>0</v>
      </c>
      <c r="S415" s="298">
        <f>SUM('47'!$X$40:$AA$40)</f>
        <v>0</v>
      </c>
      <c r="T415" s="277"/>
      <c r="U415" s="289">
        <f t="shared" si="30"/>
        <v>0</v>
      </c>
      <c r="V415" s="299">
        <f t="shared" si="31"/>
        <v>0</v>
      </c>
      <c r="W415" s="299">
        <f t="shared" si="32"/>
        <v>4.6786501030195431E-2</v>
      </c>
      <c r="X415" s="289">
        <f t="shared" si="33"/>
        <v>0</v>
      </c>
      <c r="Y415" s="299">
        <f t="shared" si="34"/>
        <v>4.6786501030195431E-2</v>
      </c>
    </row>
    <row r="416" spans="1:25" x14ac:dyDescent="0.2">
      <c r="B416" s="294" t="s">
        <v>5</v>
      </c>
      <c r="C416" s="295">
        <f t="shared" si="35"/>
        <v>45739</v>
      </c>
      <c r="D416" s="296">
        <f>SUM('47'!$AB$10:$AE$10)</f>
        <v>0</v>
      </c>
      <c r="E416" s="296">
        <f>SUM('47'!$AB$11:$AE$11)</f>
        <v>0</v>
      </c>
      <c r="F416" s="296">
        <f>SUM('47'!$AB$12:$AE$12)</f>
        <v>0</v>
      </c>
      <c r="G416" s="296">
        <f>SUM('47'!$AB$13:$AE$13)</f>
        <v>0</v>
      </c>
      <c r="H416" s="296">
        <f>SUM('47'!$AB$14:$AE$14)</f>
        <v>0</v>
      </c>
      <c r="I416" s="296">
        <f>SUM('47'!$AB$15:$AE$15)</f>
        <v>0</v>
      </c>
      <c r="J416" s="296">
        <f>SUM('47'!$AB$16:$AE$16)</f>
        <v>0</v>
      </c>
      <c r="K416" s="297">
        <f>SUM('47'!$AB$31:$AE$31)</f>
        <v>0</v>
      </c>
      <c r="L416" s="297">
        <f>SUM('47'!$AB$32:$AE$32)</f>
        <v>0</v>
      </c>
      <c r="M416" s="297">
        <f>SUM('47'!$AB$33:$AE$33)</f>
        <v>0</v>
      </c>
      <c r="N416" s="297">
        <f>SUM('47'!$AB$34:$AE$34)</f>
        <v>0</v>
      </c>
      <c r="O416" s="297">
        <f>SUM('47'!$AB$35:$AE$35)</f>
        <v>0</v>
      </c>
      <c r="P416" s="297">
        <f>SUM('47'!$AB$36:$AE$36)</f>
        <v>0</v>
      </c>
      <c r="Q416" s="298">
        <f>SUM('47'!$AB$38:$AE$38)</f>
        <v>0</v>
      </c>
      <c r="R416" s="298">
        <f>SUM('47'!$AB$39:$AE$39)</f>
        <v>0</v>
      </c>
      <c r="S416" s="298">
        <f>SUM('47'!$AB$40:$AE$40)</f>
        <v>0</v>
      </c>
      <c r="T416" s="277"/>
      <c r="U416" s="289">
        <f t="shared" si="30"/>
        <v>0</v>
      </c>
      <c r="V416" s="299">
        <f t="shared" si="31"/>
        <v>0</v>
      </c>
      <c r="W416" s="299">
        <f t="shared" si="32"/>
        <v>4.5705503320950601E-2</v>
      </c>
      <c r="X416" s="289">
        <f t="shared" si="33"/>
        <v>0</v>
      </c>
      <c r="Y416" s="299">
        <f t="shared" si="34"/>
        <v>4.5705503320950601E-2</v>
      </c>
    </row>
    <row r="417" spans="1:25" x14ac:dyDescent="0.2">
      <c r="A417" s="272">
        <v>48</v>
      </c>
      <c r="B417" s="294" t="s">
        <v>0</v>
      </c>
      <c r="C417" s="295">
        <f t="shared" si="35"/>
        <v>45740</v>
      </c>
      <c r="D417" s="296">
        <f>SUM('48'!$D$10:$G$10)</f>
        <v>0</v>
      </c>
      <c r="E417" s="296">
        <f>SUM('48'!$D$11:$G$11)</f>
        <v>0</v>
      </c>
      <c r="F417" s="296">
        <f>SUM('48'!$D$12:$G$12)</f>
        <v>0</v>
      </c>
      <c r="G417" s="296">
        <f>SUM('48'!$D$13:$G$13)</f>
        <v>0</v>
      </c>
      <c r="H417" s="296">
        <f>SUM('48'!$D$14:$G$14)</f>
        <v>0</v>
      </c>
      <c r="I417" s="296">
        <f>SUM('48'!$D$15:$G$15)</f>
        <v>0</v>
      </c>
      <c r="J417" s="296">
        <f>SUM('48'!$D$16:$G$16)</f>
        <v>0</v>
      </c>
      <c r="K417" s="297">
        <f>SUM('48'!$D$31:$G$31)</f>
        <v>0</v>
      </c>
      <c r="L417" s="297">
        <f>SUM('48'!$D$32:$G$32)</f>
        <v>0</v>
      </c>
      <c r="M417" s="297">
        <f>SUM('48'!$D$33:$G$33)</f>
        <v>0</v>
      </c>
      <c r="N417" s="297">
        <f>SUM('48'!$D$34:$G$34)</f>
        <v>0</v>
      </c>
      <c r="O417" s="297">
        <f>SUM('48'!$D$35:$G$35)</f>
        <v>0</v>
      </c>
      <c r="P417" s="297">
        <f>SUM('48'!$D$36:$G$36)</f>
        <v>0</v>
      </c>
      <c r="Q417" s="298">
        <f>SUM('48'!$D$38:$G$38)</f>
        <v>0</v>
      </c>
      <c r="R417" s="298">
        <f>SUM('48'!$D$39:$G$39)</f>
        <v>0</v>
      </c>
      <c r="S417" s="298">
        <f>SUM('48'!$D$40:$G$40)</f>
        <v>0</v>
      </c>
      <c r="T417" s="277"/>
      <c r="U417" s="289">
        <f t="shared" si="30"/>
        <v>0</v>
      </c>
      <c r="V417" s="299">
        <f t="shared" si="31"/>
        <v>0</v>
      </c>
      <c r="W417" s="299">
        <f t="shared" si="32"/>
        <v>4.4649481962184261E-2</v>
      </c>
      <c r="X417" s="289">
        <f t="shared" si="33"/>
        <v>0</v>
      </c>
      <c r="Y417" s="299">
        <f t="shared" si="34"/>
        <v>4.4649481962184261E-2</v>
      </c>
    </row>
    <row r="418" spans="1:25" x14ac:dyDescent="0.2">
      <c r="B418" s="294" t="s">
        <v>1</v>
      </c>
      <c r="C418" s="295">
        <f t="shared" si="35"/>
        <v>45741</v>
      </c>
      <c r="D418" s="296">
        <f>SUM('48'!$H$10:$K$10)</f>
        <v>0</v>
      </c>
      <c r="E418" s="296">
        <f>SUM('48'!$H$11:$K$11)</f>
        <v>0</v>
      </c>
      <c r="F418" s="296">
        <f>SUM('48'!$H$12:$K$12)</f>
        <v>0</v>
      </c>
      <c r="G418" s="296">
        <f>SUM('48'!$H$13:$K$13)</f>
        <v>0</v>
      </c>
      <c r="H418" s="296">
        <f>SUM('48'!$H$14:$K$14)</f>
        <v>0</v>
      </c>
      <c r="I418" s="296">
        <f>SUM('48'!$H$15:$K$15)</f>
        <v>0</v>
      </c>
      <c r="J418" s="296">
        <f>SUM('48'!$H$16:$K$16)</f>
        <v>0</v>
      </c>
      <c r="K418" s="297">
        <f>SUM('48'!$H$31:$K$31)</f>
        <v>0</v>
      </c>
      <c r="L418" s="297">
        <f>SUM('48'!$H$32:$K$32)</f>
        <v>0</v>
      </c>
      <c r="M418" s="297">
        <f>SUM('48'!$H$33:$K$33)</f>
        <v>0</v>
      </c>
      <c r="N418" s="297">
        <f>SUM('48'!$H$34:$K$34)</f>
        <v>0</v>
      </c>
      <c r="O418" s="297">
        <f>SUM('48'!$H$35:$K$35)</f>
        <v>0</v>
      </c>
      <c r="P418" s="297">
        <f>SUM('48'!$H$36:$K$36)</f>
        <v>0</v>
      </c>
      <c r="Q418" s="298">
        <f>SUM('48'!$H$38:$K$38)</f>
        <v>0</v>
      </c>
      <c r="R418" s="298">
        <f>SUM('48'!$H$39:$K$39)</f>
        <v>0</v>
      </c>
      <c r="S418" s="298">
        <f>SUM('48'!$H$40:$K$40)</f>
        <v>0</v>
      </c>
      <c r="T418" s="277"/>
      <c r="U418" s="289">
        <f t="shared" si="30"/>
        <v>0</v>
      </c>
      <c r="V418" s="299">
        <f t="shared" si="31"/>
        <v>0</v>
      </c>
      <c r="W418" s="299">
        <f t="shared" si="32"/>
        <v>4.3617859877665921E-2</v>
      </c>
      <c r="X418" s="289">
        <f t="shared" si="33"/>
        <v>0</v>
      </c>
      <c r="Y418" s="299">
        <f t="shared" si="34"/>
        <v>4.3617859877665921E-2</v>
      </c>
    </row>
    <row r="419" spans="1:25" x14ac:dyDescent="0.2">
      <c r="B419" s="294" t="s">
        <v>2</v>
      </c>
      <c r="C419" s="295">
        <f t="shared" si="35"/>
        <v>45742</v>
      </c>
      <c r="D419" s="296">
        <f>SUM('48'!$L$10:$O$10)</f>
        <v>0</v>
      </c>
      <c r="E419" s="296">
        <f>SUM('48'!$L$11:$O$11)</f>
        <v>0</v>
      </c>
      <c r="F419" s="296">
        <f>SUM('48'!$L$12:$O$12)</f>
        <v>0</v>
      </c>
      <c r="G419" s="296">
        <f>SUM('48'!$L$13:$O$13)</f>
        <v>0</v>
      </c>
      <c r="H419" s="296">
        <f>SUM('48'!$L$14:$O$14)</f>
        <v>0</v>
      </c>
      <c r="I419" s="296">
        <f>SUM('48'!$L$15:$O$15)</f>
        <v>0</v>
      </c>
      <c r="J419" s="296">
        <f>SUM('48'!$L$16:$O$16)</f>
        <v>0</v>
      </c>
      <c r="K419" s="297">
        <f>SUM('48'!$L$31:$O$31)</f>
        <v>0</v>
      </c>
      <c r="L419" s="297">
        <f>SUM('48'!$L$32:$O$32)</f>
        <v>0</v>
      </c>
      <c r="M419" s="297">
        <f>SUM('48'!$L$33:$O$33)</f>
        <v>0</v>
      </c>
      <c r="N419" s="297">
        <f>SUM('48'!$L$34:$O$34)</f>
        <v>0</v>
      </c>
      <c r="O419" s="297">
        <f>SUM('48'!$L$35:$O$35)</f>
        <v>0</v>
      </c>
      <c r="P419" s="297">
        <f>SUM('48'!$L$36:$O$36)</f>
        <v>0</v>
      </c>
      <c r="Q419" s="298">
        <f>SUM('48'!$L$38:$O$38)</f>
        <v>0</v>
      </c>
      <c r="R419" s="298">
        <f>SUM('48'!$L$39:$O$39)</f>
        <v>0</v>
      </c>
      <c r="S419" s="298">
        <f>SUM('48'!$L$40:$O$40)</f>
        <v>0</v>
      </c>
      <c r="T419" s="277"/>
      <c r="U419" s="289">
        <f t="shared" si="30"/>
        <v>0</v>
      </c>
      <c r="V419" s="299">
        <f t="shared" si="31"/>
        <v>0</v>
      </c>
      <c r="W419" s="299">
        <f t="shared" si="32"/>
        <v>4.2610073324457154E-2</v>
      </c>
      <c r="X419" s="289">
        <f t="shared" si="33"/>
        <v>0</v>
      </c>
      <c r="Y419" s="299">
        <f t="shared" si="34"/>
        <v>4.2610073324457154E-2</v>
      </c>
    </row>
    <row r="420" spans="1:25" x14ac:dyDescent="0.2">
      <c r="B420" s="294" t="s">
        <v>55</v>
      </c>
      <c r="C420" s="295">
        <f t="shared" si="35"/>
        <v>45743</v>
      </c>
      <c r="D420" s="296">
        <f>SUM('48'!$P$10:$S$10)</f>
        <v>0</v>
      </c>
      <c r="E420" s="296">
        <f>SUM('48'!$P$11:$S$11)</f>
        <v>0</v>
      </c>
      <c r="F420" s="296">
        <f>SUM('48'!$P$12:$S$12)</f>
        <v>0</v>
      </c>
      <c r="G420" s="296">
        <f>SUM('48'!$P$13:$S$13)</f>
        <v>0</v>
      </c>
      <c r="H420" s="296">
        <f>SUM('48'!$P$14:$S$14)</f>
        <v>0</v>
      </c>
      <c r="I420" s="296">
        <f>SUM('48'!$P$15:$S$15)</f>
        <v>0</v>
      </c>
      <c r="J420" s="296">
        <f>SUM('48'!$P$16:$S$16)</f>
        <v>0</v>
      </c>
      <c r="K420" s="297">
        <f>SUM('48'!$P$31:$S$31)</f>
        <v>0</v>
      </c>
      <c r="L420" s="297">
        <f>SUM('48'!$P$32:$S$32)</f>
        <v>0</v>
      </c>
      <c r="M420" s="297">
        <f>SUM('48'!$P$33:$S$33)</f>
        <v>0</v>
      </c>
      <c r="N420" s="297">
        <f>SUM('48'!$P$34:$S$34)</f>
        <v>0</v>
      </c>
      <c r="O420" s="297">
        <f>SUM('48'!$P$35:$S$35)</f>
        <v>0</v>
      </c>
      <c r="P420" s="297">
        <f>SUM('48'!$P$36:$S$36)</f>
        <v>0</v>
      </c>
      <c r="Q420" s="298">
        <f>SUM('48'!$P$38:$S$38)</f>
        <v>0</v>
      </c>
      <c r="R420" s="298">
        <f>SUM('48'!$P$39:$S$39)</f>
        <v>0</v>
      </c>
      <c r="S420" s="298">
        <f>SUM('48'!$P$40:$S$40)</f>
        <v>0</v>
      </c>
      <c r="T420" s="277"/>
      <c r="U420" s="289">
        <f t="shared" si="30"/>
        <v>0</v>
      </c>
      <c r="V420" s="299">
        <f t="shared" si="31"/>
        <v>0</v>
      </c>
      <c r="W420" s="299">
        <f t="shared" si="32"/>
        <v>4.162557158484715E-2</v>
      </c>
      <c r="X420" s="289">
        <f t="shared" si="33"/>
        <v>0</v>
      </c>
      <c r="Y420" s="299">
        <f t="shared" si="34"/>
        <v>4.162557158484715E-2</v>
      </c>
    </row>
    <row r="421" spans="1:25" x14ac:dyDescent="0.2">
      <c r="B421" s="294" t="s">
        <v>3</v>
      </c>
      <c r="C421" s="295">
        <f t="shared" si="35"/>
        <v>45744</v>
      </c>
      <c r="D421" s="296">
        <f>SUM('48'!$T$10:$W$10)</f>
        <v>0</v>
      </c>
      <c r="E421" s="296">
        <f>SUM('48'!$T$11:$W$11)</f>
        <v>0</v>
      </c>
      <c r="F421" s="296">
        <f>SUM('48'!$T$12:$W$12)</f>
        <v>0</v>
      </c>
      <c r="G421" s="296">
        <f>SUM('48'!$T$13:$W$13)</f>
        <v>0</v>
      </c>
      <c r="H421" s="296">
        <f>SUM('48'!$T$14:$W$14)</f>
        <v>0</v>
      </c>
      <c r="I421" s="296">
        <f>SUM('48'!$T$15:$W$15)</f>
        <v>0</v>
      </c>
      <c r="J421" s="296">
        <f>SUM('48'!$T$16:$W$16)</f>
        <v>0</v>
      </c>
      <c r="K421" s="297">
        <f>SUM('48'!$T$31:$W$31)</f>
        <v>0</v>
      </c>
      <c r="L421" s="297">
        <f>SUM('48'!$T$32:$W$32)</f>
        <v>0</v>
      </c>
      <c r="M421" s="297">
        <f>SUM('48'!$T$33:$W$33)</f>
        <v>0</v>
      </c>
      <c r="N421" s="297">
        <f>SUM('48'!$T$34:$W$34)</f>
        <v>0</v>
      </c>
      <c r="O421" s="297">
        <f>SUM('48'!$T$35:$W$35)</f>
        <v>0</v>
      </c>
      <c r="P421" s="297">
        <f>SUM('48'!$T$36:$W$36)</f>
        <v>0</v>
      </c>
      <c r="Q421" s="298">
        <f>SUM('48'!$T$38:$W$38)</f>
        <v>0</v>
      </c>
      <c r="R421" s="298">
        <f>SUM('48'!$T$39:$W$39)</f>
        <v>0</v>
      </c>
      <c r="S421" s="298">
        <f>SUM('48'!$T$40:$W$40)</f>
        <v>0</v>
      </c>
      <c r="T421" s="277"/>
      <c r="U421" s="289">
        <f t="shared" si="30"/>
        <v>0</v>
      </c>
      <c r="V421" s="299">
        <f t="shared" si="31"/>
        <v>0</v>
      </c>
      <c r="W421" s="299">
        <f t="shared" si="32"/>
        <v>4.0663816665406048E-2</v>
      </c>
      <c r="X421" s="289">
        <f t="shared" si="33"/>
        <v>0</v>
      </c>
      <c r="Y421" s="299">
        <f t="shared" si="34"/>
        <v>4.0663816665406048E-2</v>
      </c>
    </row>
    <row r="422" spans="1:25" x14ac:dyDescent="0.2">
      <c r="B422" s="294" t="s">
        <v>4</v>
      </c>
      <c r="C422" s="295">
        <f t="shared" si="35"/>
        <v>45745</v>
      </c>
      <c r="D422" s="296">
        <f>SUM('48'!$X$10:$AA$10)</f>
        <v>0</v>
      </c>
      <c r="E422" s="296">
        <f>SUM('48'!$X$11:$AA$11)</f>
        <v>0</v>
      </c>
      <c r="F422" s="296">
        <f>SUM('48'!$X$12:$AA$12)</f>
        <v>0</v>
      </c>
      <c r="G422" s="296">
        <f>SUM('48'!$X$13:$AA$13)</f>
        <v>0</v>
      </c>
      <c r="H422" s="296">
        <f>SUM('48'!$X$14:$AA$14)</f>
        <v>0</v>
      </c>
      <c r="I422" s="296">
        <f>SUM('48'!$X$15:$AA$15)</f>
        <v>0</v>
      </c>
      <c r="J422" s="296">
        <f>SUM('48'!$X$16:$AA$16)</f>
        <v>0</v>
      </c>
      <c r="K422" s="297">
        <f>SUM('48'!$X$31:$AA$31)</f>
        <v>0</v>
      </c>
      <c r="L422" s="297">
        <f>SUM('48'!$X$32:$AA$32)</f>
        <v>0</v>
      </c>
      <c r="M422" s="297">
        <f>SUM('48'!$X$33:$AA$33)</f>
        <v>0</v>
      </c>
      <c r="N422" s="297">
        <f>SUM('48'!$X$34:$AA$34)</f>
        <v>0</v>
      </c>
      <c r="O422" s="297">
        <f>SUM('48'!$X$35:$AA$35)</f>
        <v>0</v>
      </c>
      <c r="P422" s="297">
        <f>SUM('48'!$X$36:$AA$36)</f>
        <v>0</v>
      </c>
      <c r="Q422" s="298">
        <f>SUM('48'!$X$38:$AA$38)</f>
        <v>0</v>
      </c>
      <c r="R422" s="298">
        <f>SUM('48'!$X$39:$AA$39)</f>
        <v>0</v>
      </c>
      <c r="S422" s="298">
        <f>SUM('48'!$X$40:$AA$40)</f>
        <v>0</v>
      </c>
      <c r="T422" s="277"/>
      <c r="U422" s="289">
        <f t="shared" si="30"/>
        <v>0</v>
      </c>
      <c r="V422" s="299">
        <f t="shared" si="31"/>
        <v>0</v>
      </c>
      <c r="W422" s="299">
        <f t="shared" si="32"/>
        <v>3.972428300299162E-2</v>
      </c>
      <c r="X422" s="289">
        <f t="shared" si="33"/>
        <v>0</v>
      </c>
      <c r="Y422" s="299">
        <f t="shared" si="34"/>
        <v>3.972428300299162E-2</v>
      </c>
    </row>
    <row r="423" spans="1:25" x14ac:dyDescent="0.2">
      <c r="B423" s="294" t="s">
        <v>5</v>
      </c>
      <c r="C423" s="295">
        <f t="shared" si="35"/>
        <v>45746</v>
      </c>
      <c r="D423" s="296">
        <f>SUM('48'!$AB$10:$AE$10)</f>
        <v>0</v>
      </c>
      <c r="E423" s="296">
        <f>SUM('48'!$AB$11:$AE$11)</f>
        <v>0</v>
      </c>
      <c r="F423" s="296">
        <f>SUM('48'!$AB$12:$AE$12)</f>
        <v>0</v>
      </c>
      <c r="G423" s="296">
        <f>SUM('48'!$AB$13:$AE$13)</f>
        <v>0</v>
      </c>
      <c r="H423" s="296">
        <f>SUM('48'!$AB$14:$AE$14)</f>
        <v>0</v>
      </c>
      <c r="I423" s="296">
        <f>SUM('48'!$AB$15:$AE$15)</f>
        <v>0</v>
      </c>
      <c r="J423" s="296">
        <f>SUM('48'!$AB$16:$AE$16)</f>
        <v>0</v>
      </c>
      <c r="K423" s="297">
        <f>SUM('48'!$AB$31:$AE$31)</f>
        <v>0</v>
      </c>
      <c r="L423" s="297">
        <f>SUM('48'!$AB$32:$AE$32)</f>
        <v>0</v>
      </c>
      <c r="M423" s="297">
        <f>SUM('48'!$AB$33:$AE$33)</f>
        <v>0</v>
      </c>
      <c r="N423" s="297">
        <f>SUM('48'!$AB$34:$AE$34)</f>
        <v>0</v>
      </c>
      <c r="O423" s="297">
        <f>SUM('48'!$AB$35:$AE$35)</f>
        <v>0</v>
      </c>
      <c r="P423" s="297">
        <f>SUM('48'!$AB$36:$AE$36)</f>
        <v>0</v>
      </c>
      <c r="Q423" s="298">
        <f>SUM('48'!$AB$38:$AE$38)</f>
        <v>0</v>
      </c>
      <c r="R423" s="298">
        <f>SUM('48'!$AB$39:$AE$39)</f>
        <v>0</v>
      </c>
      <c r="S423" s="298">
        <f>SUM('48'!$AB$40:$AE$40)</f>
        <v>0</v>
      </c>
      <c r="T423" s="277"/>
      <c r="U423" s="289">
        <f t="shared" si="30"/>
        <v>0</v>
      </c>
      <c r="V423" s="299">
        <f t="shared" si="31"/>
        <v>0</v>
      </c>
      <c r="W423" s="299">
        <f t="shared" si="32"/>
        <v>3.8806457177548652E-2</v>
      </c>
      <c r="X423" s="289">
        <f t="shared" si="33"/>
        <v>0</v>
      </c>
      <c r="Y423" s="299">
        <f t="shared" si="34"/>
        <v>3.8806457177548652E-2</v>
      </c>
    </row>
    <row r="424" spans="1:25" x14ac:dyDescent="0.2">
      <c r="A424" s="272">
        <v>49</v>
      </c>
      <c r="B424" s="294" t="s">
        <v>0</v>
      </c>
      <c r="C424" s="295">
        <f t="shared" si="35"/>
        <v>45747</v>
      </c>
      <c r="D424" s="296">
        <f>SUM('49'!$D$10:$G$10)</f>
        <v>0</v>
      </c>
      <c r="E424" s="296">
        <f>SUM('49'!$D$11:$G$11)</f>
        <v>0</v>
      </c>
      <c r="F424" s="296">
        <f>SUM('49'!$D$12:$G$12)</f>
        <v>0</v>
      </c>
      <c r="G424" s="296">
        <f>SUM('49'!$D$13:$G$13)</f>
        <v>0</v>
      </c>
      <c r="H424" s="296">
        <f>SUM('49'!$D$14:$G$14)</f>
        <v>0</v>
      </c>
      <c r="I424" s="296">
        <f>SUM('49'!$D$15:$G$15)</f>
        <v>0</v>
      </c>
      <c r="J424" s="296">
        <f>SUM('49'!$D$16:$G$16)</f>
        <v>0</v>
      </c>
      <c r="K424" s="297">
        <f>SUM('49'!$D$31:$G$31)</f>
        <v>0</v>
      </c>
      <c r="L424" s="297">
        <f>SUM('49'!$D$32:$G$32)</f>
        <v>0</v>
      </c>
      <c r="M424" s="297">
        <f>SUM('49'!$D$33:$G$33)</f>
        <v>0</v>
      </c>
      <c r="N424" s="297">
        <f>SUM('49'!$D$34:$G$34)</f>
        <v>0</v>
      </c>
      <c r="O424" s="297">
        <f>SUM('49'!$D$35:$G$35)</f>
        <v>0</v>
      </c>
      <c r="P424" s="297">
        <f>SUM('49'!$D$36:$G$36)</f>
        <v>0</v>
      </c>
      <c r="Q424" s="298">
        <f>SUM('49'!$D$38:$G$38)</f>
        <v>0</v>
      </c>
      <c r="R424" s="298">
        <f>SUM('49'!$D$39:$G$39)</f>
        <v>0</v>
      </c>
      <c r="S424" s="298">
        <f>SUM('49'!$D$40:$G$40)</f>
        <v>0</v>
      </c>
      <c r="T424" s="277"/>
      <c r="U424" s="289">
        <f t="shared" si="30"/>
        <v>0</v>
      </c>
      <c r="V424" s="299">
        <f t="shared" si="31"/>
        <v>0</v>
      </c>
      <c r="W424" s="299">
        <f t="shared" si="32"/>
        <v>3.7909837631544048E-2</v>
      </c>
      <c r="X424" s="289">
        <f t="shared" si="33"/>
        <v>0</v>
      </c>
      <c r="Y424" s="299">
        <f t="shared" si="34"/>
        <v>3.7909837631544048E-2</v>
      </c>
    </row>
    <row r="425" spans="1:25" x14ac:dyDescent="0.2">
      <c r="B425" s="294" t="s">
        <v>1</v>
      </c>
      <c r="C425" s="295">
        <f t="shared" si="35"/>
        <v>45748</v>
      </c>
      <c r="D425" s="296">
        <f>SUM('49'!$H$10:$K$10)</f>
        <v>0</v>
      </c>
      <c r="E425" s="296">
        <f>SUM('49'!$H$11:$K$11)</f>
        <v>0</v>
      </c>
      <c r="F425" s="296">
        <f>SUM('49'!$H$12:$K$12)</f>
        <v>0</v>
      </c>
      <c r="G425" s="296">
        <f>SUM('49'!$H$13:$K$13)</f>
        <v>0</v>
      </c>
      <c r="H425" s="296">
        <f>SUM('49'!$H$14:$K$14)</f>
        <v>0</v>
      </c>
      <c r="I425" s="296">
        <f>SUM('49'!$H$15:$K$15)</f>
        <v>0</v>
      </c>
      <c r="J425" s="296">
        <f>SUM('49'!$H$16:$K$16)</f>
        <v>0</v>
      </c>
      <c r="K425" s="297">
        <f>SUM('49'!$H$31:$K$31)</f>
        <v>0</v>
      </c>
      <c r="L425" s="297">
        <f>SUM('49'!$H$32:$K$32)</f>
        <v>0</v>
      </c>
      <c r="M425" s="297">
        <f>SUM('49'!$H$33:$K$33)</f>
        <v>0</v>
      </c>
      <c r="N425" s="297">
        <f>SUM('49'!$H$34:$K$34)</f>
        <v>0</v>
      </c>
      <c r="O425" s="297">
        <f>SUM('49'!$H$35:$K$35)</f>
        <v>0</v>
      </c>
      <c r="P425" s="297">
        <f>SUM('49'!$H$36:$K$36)</f>
        <v>0</v>
      </c>
      <c r="Q425" s="298">
        <f>SUM('49'!$H$38:$K$38)</f>
        <v>0</v>
      </c>
      <c r="R425" s="298">
        <f>SUM('49'!$H$39:$K$39)</f>
        <v>0</v>
      </c>
      <c r="S425" s="298">
        <f>SUM('49'!$H$40:$K$40)</f>
        <v>0</v>
      </c>
      <c r="T425" s="277"/>
      <c r="U425" s="289">
        <f t="shared" si="30"/>
        <v>0</v>
      </c>
      <c r="V425" s="299">
        <f t="shared" si="31"/>
        <v>0</v>
      </c>
      <c r="W425" s="299">
        <f t="shared" si="32"/>
        <v>3.7033934395884378E-2</v>
      </c>
      <c r="X425" s="289">
        <f t="shared" si="33"/>
        <v>0</v>
      </c>
      <c r="Y425" s="299">
        <f t="shared" si="34"/>
        <v>3.7033934395884378E-2</v>
      </c>
    </row>
    <row r="426" spans="1:25" x14ac:dyDescent="0.2">
      <c r="B426" s="294" t="s">
        <v>2</v>
      </c>
      <c r="C426" s="295">
        <f t="shared" si="35"/>
        <v>45749</v>
      </c>
      <c r="D426" s="296">
        <f>SUM('49'!$L$10:$O$10)</f>
        <v>0</v>
      </c>
      <c r="E426" s="296">
        <f>SUM('49'!$L$11:$O$11)</f>
        <v>0</v>
      </c>
      <c r="F426" s="296">
        <f>SUM('49'!$L$12:$O$12)</f>
        <v>0</v>
      </c>
      <c r="G426" s="296">
        <f>SUM('49'!$L$13:$O$13)</f>
        <v>0</v>
      </c>
      <c r="H426" s="296">
        <f>SUM('49'!$L$14:$O$14)</f>
        <v>0</v>
      </c>
      <c r="I426" s="296">
        <f>SUM('49'!$L$15:$O$15)</f>
        <v>0</v>
      </c>
      <c r="J426" s="296">
        <f>SUM('49'!$L$16:$O$16)</f>
        <v>0</v>
      </c>
      <c r="K426" s="297">
        <f>SUM('49'!$L$31:$O$31)</f>
        <v>0</v>
      </c>
      <c r="L426" s="297">
        <f>SUM('49'!$L$32:$O$32)</f>
        <v>0</v>
      </c>
      <c r="M426" s="297">
        <f>SUM('49'!$L$33:$O$33)</f>
        <v>0</v>
      </c>
      <c r="N426" s="297">
        <f>SUM('49'!$L$34:$O$34)</f>
        <v>0</v>
      </c>
      <c r="O426" s="297">
        <f>SUM('49'!$L$35:$O$35)</f>
        <v>0</v>
      </c>
      <c r="P426" s="297">
        <f>SUM('49'!$L$36:$O$36)</f>
        <v>0</v>
      </c>
      <c r="Q426" s="298">
        <f>SUM('49'!$L$38:$O$38)</f>
        <v>0</v>
      </c>
      <c r="R426" s="298">
        <f>SUM('49'!$L$39:$O$39)</f>
        <v>0</v>
      </c>
      <c r="S426" s="298">
        <f>SUM('49'!$L$40:$O$40)</f>
        <v>0</v>
      </c>
      <c r="T426" s="277"/>
      <c r="U426" s="289">
        <f t="shared" si="30"/>
        <v>0</v>
      </c>
      <c r="V426" s="299">
        <f t="shared" si="31"/>
        <v>0</v>
      </c>
      <c r="W426" s="299">
        <f t="shared" si="32"/>
        <v>3.6178268822166071E-2</v>
      </c>
      <c r="X426" s="289">
        <f t="shared" si="33"/>
        <v>0</v>
      </c>
      <c r="Y426" s="299">
        <f t="shared" si="34"/>
        <v>3.6178268822166071E-2</v>
      </c>
    </row>
    <row r="427" spans="1:25" x14ac:dyDescent="0.2">
      <c r="B427" s="294" t="s">
        <v>55</v>
      </c>
      <c r="C427" s="295">
        <f t="shared" si="35"/>
        <v>45750</v>
      </c>
      <c r="D427" s="296">
        <f>SUM('49'!$P$10:$S$10)</f>
        <v>0</v>
      </c>
      <c r="E427" s="296">
        <f>SUM('49'!$P$11:$S$11)</f>
        <v>0</v>
      </c>
      <c r="F427" s="296">
        <f>SUM('49'!$P$12:$S$12)</f>
        <v>0</v>
      </c>
      <c r="G427" s="296">
        <f>SUM('49'!$P$13:$S$13)</f>
        <v>0</v>
      </c>
      <c r="H427" s="296">
        <f>SUM('49'!$P$14:$S$14)</f>
        <v>0</v>
      </c>
      <c r="I427" s="296">
        <f>SUM('49'!$P$15:$S$15)</f>
        <v>0</v>
      </c>
      <c r="J427" s="296">
        <f>SUM('49'!$P$16:$S$16)</f>
        <v>0</v>
      </c>
      <c r="K427" s="297">
        <f>SUM('49'!$P$31:$S$31)</f>
        <v>0</v>
      </c>
      <c r="L427" s="297">
        <f>SUM('49'!$P$32:$S$32)</f>
        <v>0</v>
      </c>
      <c r="M427" s="297">
        <f>SUM('49'!$P$33:$S$33)</f>
        <v>0</v>
      </c>
      <c r="N427" s="297">
        <f>SUM('49'!$P$34:$S$34)</f>
        <v>0</v>
      </c>
      <c r="O427" s="297">
        <f>SUM('49'!$P$35:$S$35)</f>
        <v>0</v>
      </c>
      <c r="P427" s="297">
        <f>SUM('49'!$P$36:$S$36)</f>
        <v>0</v>
      </c>
      <c r="Q427" s="298">
        <f>SUM('49'!$P$38:$S$38)</f>
        <v>0</v>
      </c>
      <c r="R427" s="298">
        <f>SUM('49'!$P$39:$S$39)</f>
        <v>0</v>
      </c>
      <c r="S427" s="298">
        <f>SUM('49'!$P$40:$S$40)</f>
        <v>0</v>
      </c>
      <c r="T427" s="277"/>
      <c r="U427" s="289">
        <f t="shared" si="30"/>
        <v>0</v>
      </c>
      <c r="V427" s="299">
        <f t="shared" si="31"/>
        <v>0</v>
      </c>
      <c r="W427" s="299">
        <f t="shared" si="32"/>
        <v>3.5342373321111932E-2</v>
      </c>
      <c r="X427" s="289">
        <f t="shared" si="33"/>
        <v>0</v>
      </c>
      <c r="Y427" s="299">
        <f t="shared" si="34"/>
        <v>3.5342373321111932E-2</v>
      </c>
    </row>
    <row r="428" spans="1:25" x14ac:dyDescent="0.2">
      <c r="B428" s="294" t="s">
        <v>3</v>
      </c>
      <c r="C428" s="295">
        <f t="shared" si="35"/>
        <v>45751</v>
      </c>
      <c r="D428" s="296">
        <f>SUM('49'!$T$10:$W$10)</f>
        <v>0</v>
      </c>
      <c r="E428" s="296">
        <f>SUM('49'!$T$11:$W$11)</f>
        <v>0</v>
      </c>
      <c r="F428" s="296">
        <f>SUM('49'!$T$12:$W$12)</f>
        <v>0</v>
      </c>
      <c r="G428" s="296">
        <f>SUM('49'!$T$13:$W$13)</f>
        <v>0</v>
      </c>
      <c r="H428" s="296">
        <f>SUM('49'!$T$14:$W$14)</f>
        <v>0</v>
      </c>
      <c r="I428" s="296">
        <f>SUM('49'!$T$15:$W$15)</f>
        <v>0</v>
      </c>
      <c r="J428" s="296">
        <f>SUM('49'!$T$16:$W$16)</f>
        <v>0</v>
      </c>
      <c r="K428" s="297">
        <f>SUM('49'!$T$31:$W$31)</f>
        <v>0</v>
      </c>
      <c r="L428" s="297">
        <f>SUM('49'!$T$32:$W$32)</f>
        <v>0</v>
      </c>
      <c r="M428" s="297">
        <f>SUM('49'!$T$33:$W$33)</f>
        <v>0</v>
      </c>
      <c r="N428" s="297">
        <f>SUM('49'!$T$34:$W$34)</f>
        <v>0</v>
      </c>
      <c r="O428" s="297">
        <f>SUM('49'!$T$35:$W$35)</f>
        <v>0</v>
      </c>
      <c r="P428" s="297">
        <f>SUM('49'!$T$36:$W$36)</f>
        <v>0</v>
      </c>
      <c r="Q428" s="298">
        <f>SUM('49'!$T$38:$W$38)</f>
        <v>0</v>
      </c>
      <c r="R428" s="298">
        <f>SUM('49'!$T$39:$W$39)</f>
        <v>0</v>
      </c>
      <c r="S428" s="298">
        <f>SUM('49'!$T$40:$W$40)</f>
        <v>0</v>
      </c>
      <c r="T428" s="277"/>
      <c r="U428" s="289">
        <f t="shared" si="30"/>
        <v>0</v>
      </c>
      <c r="V428" s="299">
        <f t="shared" si="31"/>
        <v>0</v>
      </c>
      <c r="W428" s="299">
        <f t="shared" si="32"/>
        <v>3.452579110705107E-2</v>
      </c>
      <c r="X428" s="289">
        <f t="shared" si="33"/>
        <v>0</v>
      </c>
      <c r="Y428" s="299">
        <f t="shared" si="34"/>
        <v>3.452579110705107E-2</v>
      </c>
    </row>
    <row r="429" spans="1:25" x14ac:dyDescent="0.2">
      <c r="B429" s="294" t="s">
        <v>4</v>
      </c>
      <c r="C429" s="295">
        <f t="shared" si="35"/>
        <v>45752</v>
      </c>
      <c r="D429" s="296">
        <f>SUM('49'!$X$10:$AA$10)</f>
        <v>0</v>
      </c>
      <c r="E429" s="296">
        <f>SUM('49'!$X$11:$AA$11)</f>
        <v>0</v>
      </c>
      <c r="F429" s="296">
        <f>SUM('49'!$X$12:$AA$12)</f>
        <v>0</v>
      </c>
      <c r="G429" s="296">
        <f>SUM('49'!$X$13:$AA$13)</f>
        <v>0</v>
      </c>
      <c r="H429" s="296">
        <f>SUM('49'!$X$14:$AA$14)</f>
        <v>0</v>
      </c>
      <c r="I429" s="296">
        <f>SUM('49'!$X$15:$AA$15)</f>
        <v>0</v>
      </c>
      <c r="J429" s="296">
        <f>SUM('49'!$X$16:$AA$16)</f>
        <v>0</v>
      </c>
      <c r="K429" s="297">
        <f>SUM('49'!$X$31:$AA$31)</f>
        <v>0</v>
      </c>
      <c r="L429" s="297">
        <f>SUM('49'!$X$32:$AA$32)</f>
        <v>0</v>
      </c>
      <c r="M429" s="297">
        <f>SUM('49'!$X$33:$AA$33)</f>
        <v>0</v>
      </c>
      <c r="N429" s="297">
        <f>SUM('49'!$X$34:$AA$34)</f>
        <v>0</v>
      </c>
      <c r="O429" s="297">
        <f>SUM('49'!$X$35:$AA$35)</f>
        <v>0</v>
      </c>
      <c r="P429" s="297">
        <f>SUM('49'!$X$36:$AA$36)</f>
        <v>0</v>
      </c>
      <c r="Q429" s="298">
        <f>SUM('49'!$X$38:$AA$38)</f>
        <v>0</v>
      </c>
      <c r="R429" s="298">
        <f>SUM('49'!$X$39:$AA$39)</f>
        <v>0</v>
      </c>
      <c r="S429" s="298">
        <f>SUM('49'!$X$40:$AA$40)</f>
        <v>0</v>
      </c>
      <c r="T429" s="277"/>
      <c r="U429" s="289">
        <f t="shared" si="30"/>
        <v>0</v>
      </c>
      <c r="V429" s="299">
        <f t="shared" si="31"/>
        <v>0</v>
      </c>
      <c r="W429" s="299">
        <f t="shared" si="32"/>
        <v>3.3728075948302599E-2</v>
      </c>
      <c r="X429" s="289">
        <f t="shared" si="33"/>
        <v>0</v>
      </c>
      <c r="Y429" s="299">
        <f t="shared" si="34"/>
        <v>3.3728075948302599E-2</v>
      </c>
    </row>
    <row r="430" spans="1:25" x14ac:dyDescent="0.2">
      <c r="B430" s="294" t="s">
        <v>5</v>
      </c>
      <c r="C430" s="295">
        <f t="shared" si="35"/>
        <v>45753</v>
      </c>
      <c r="D430" s="296">
        <f>SUM('49'!$AB$10:$AE$10)</f>
        <v>0</v>
      </c>
      <c r="E430" s="296">
        <f>SUM('49'!$AB$11:$AE$11)</f>
        <v>0</v>
      </c>
      <c r="F430" s="296">
        <f>SUM('49'!$AB$12:$AE$12)</f>
        <v>0</v>
      </c>
      <c r="G430" s="296">
        <f>SUM('49'!$AB$13:$AE$13)</f>
        <v>0</v>
      </c>
      <c r="H430" s="296">
        <f>SUM('49'!$AB$14:$AE$14)</f>
        <v>0</v>
      </c>
      <c r="I430" s="296">
        <f>SUM('49'!$AB$15:$AE$15)</f>
        <v>0</v>
      </c>
      <c r="J430" s="296">
        <f>SUM('49'!$AB$16:$AE$16)</f>
        <v>0</v>
      </c>
      <c r="K430" s="297">
        <f>SUM('49'!$AB$31:$AE$31)</f>
        <v>0</v>
      </c>
      <c r="L430" s="297">
        <f>SUM('49'!$AB$32:$AE$32)</f>
        <v>0</v>
      </c>
      <c r="M430" s="297">
        <f>SUM('49'!$AB$33:$AE$33)</f>
        <v>0</v>
      </c>
      <c r="N430" s="297">
        <f>SUM('49'!$AB$34:$AE$34)</f>
        <v>0</v>
      </c>
      <c r="O430" s="297">
        <f>SUM('49'!$AB$35:$AE$35)</f>
        <v>0</v>
      </c>
      <c r="P430" s="297">
        <f>SUM('49'!$AB$36:$AE$36)</f>
        <v>0</v>
      </c>
      <c r="Q430" s="298">
        <f>SUM('49'!$AB$38:$AE$38)</f>
        <v>0</v>
      </c>
      <c r="R430" s="298">
        <f>SUM('49'!$AB$39:$AE$39)</f>
        <v>0</v>
      </c>
      <c r="S430" s="298">
        <f>SUM('49'!$AB$40:$AE$40)</f>
        <v>0</v>
      </c>
      <c r="T430" s="277"/>
      <c r="U430" s="289">
        <f t="shared" si="30"/>
        <v>0</v>
      </c>
      <c r="V430" s="299">
        <f t="shared" si="31"/>
        <v>0</v>
      </c>
      <c r="W430" s="299">
        <f t="shared" si="32"/>
        <v>3.2948791923326677E-2</v>
      </c>
      <c r="X430" s="289">
        <f t="shared" si="33"/>
        <v>0</v>
      </c>
      <c r="Y430" s="299">
        <f t="shared" si="34"/>
        <v>3.2948791923326677E-2</v>
      </c>
    </row>
    <row r="431" spans="1:25" x14ac:dyDescent="0.2">
      <c r="A431" s="272">
        <v>50</v>
      </c>
      <c r="B431" s="294" t="s">
        <v>0</v>
      </c>
      <c r="C431" s="295">
        <f t="shared" si="35"/>
        <v>45754</v>
      </c>
      <c r="D431" s="296">
        <f>SUM('50'!$D$10:$G$10)</f>
        <v>0</v>
      </c>
      <c r="E431" s="296">
        <f>SUM('50'!$D$11:$G$11)</f>
        <v>0</v>
      </c>
      <c r="F431" s="296">
        <f>SUM('50'!$D$12:$G$12)</f>
        <v>0</v>
      </c>
      <c r="G431" s="296">
        <f>SUM('50'!$D$13:$G$13)</f>
        <v>0</v>
      </c>
      <c r="H431" s="296">
        <f>SUM('50'!$D$14:$G$14)</f>
        <v>0</v>
      </c>
      <c r="I431" s="296">
        <f>SUM('50'!$D$15:$G$15)</f>
        <v>0</v>
      </c>
      <c r="J431" s="296">
        <f>SUM('50'!$D$16:$G$16)</f>
        <v>0</v>
      </c>
      <c r="K431" s="297">
        <f>SUM('50'!$D$31:$G$31)</f>
        <v>0</v>
      </c>
      <c r="L431" s="297">
        <f>SUM('50'!$D$32:$G$32)</f>
        <v>0</v>
      </c>
      <c r="M431" s="297">
        <f>SUM('50'!$D$33:$G$33)</f>
        <v>0</v>
      </c>
      <c r="N431" s="297">
        <f>SUM('50'!$D$34:$G$34)</f>
        <v>0</v>
      </c>
      <c r="O431" s="297">
        <f>SUM('50'!$D$35:$G$35)</f>
        <v>0</v>
      </c>
      <c r="P431" s="297">
        <f>SUM('50'!$D$36:$G$36)</f>
        <v>0</v>
      </c>
      <c r="Q431" s="298">
        <f>SUM('50'!$D$38:$G$38)</f>
        <v>0</v>
      </c>
      <c r="R431" s="298">
        <f>SUM('50'!$D$39:$G$39)</f>
        <v>0</v>
      </c>
      <c r="S431" s="298">
        <f>SUM('50'!$D$40:$G$40)</f>
        <v>0</v>
      </c>
      <c r="T431" s="277"/>
      <c r="U431" s="289">
        <f t="shared" si="30"/>
        <v>0</v>
      </c>
      <c r="V431" s="299">
        <f t="shared" si="31"/>
        <v>0</v>
      </c>
      <c r="W431" s="299">
        <f t="shared" si="32"/>
        <v>3.2187513182509668E-2</v>
      </c>
      <c r="X431" s="289">
        <f t="shared" si="33"/>
        <v>0</v>
      </c>
      <c r="Y431" s="299">
        <f t="shared" si="34"/>
        <v>3.2187513182509668E-2</v>
      </c>
    </row>
    <row r="432" spans="1:25" x14ac:dyDescent="0.2">
      <c r="B432" s="294" t="s">
        <v>1</v>
      </c>
      <c r="C432" s="295">
        <f t="shared" si="35"/>
        <v>45755</v>
      </c>
      <c r="D432" s="296">
        <f>SUM('50'!$H$10:$K$10)</f>
        <v>0</v>
      </c>
      <c r="E432" s="296">
        <f>SUM('50'!$H$11:$K$11)</f>
        <v>0</v>
      </c>
      <c r="F432" s="296">
        <f>SUM('50'!$H$12:$K$12)</f>
        <v>0</v>
      </c>
      <c r="G432" s="296">
        <f>SUM('50'!$H$13:$K$13)</f>
        <v>0</v>
      </c>
      <c r="H432" s="296">
        <f>SUM('50'!$H$14:$K$14)</f>
        <v>0</v>
      </c>
      <c r="I432" s="296">
        <f>SUM('50'!$H$15:$K$15)</f>
        <v>0</v>
      </c>
      <c r="J432" s="296">
        <f>SUM('50'!$H$16:$K$16)</f>
        <v>0</v>
      </c>
      <c r="K432" s="297">
        <f>SUM('50'!$H$31:$K$31)</f>
        <v>0</v>
      </c>
      <c r="L432" s="297">
        <f>SUM('50'!$H$32:$K$32)</f>
        <v>0</v>
      </c>
      <c r="M432" s="297">
        <f>SUM('50'!$H$33:$K$33)</f>
        <v>0</v>
      </c>
      <c r="N432" s="297">
        <f>SUM('50'!$H$34:$K$34)</f>
        <v>0</v>
      </c>
      <c r="O432" s="297">
        <f>SUM('50'!$H$35:$K$35)</f>
        <v>0</v>
      </c>
      <c r="P432" s="297">
        <f>SUM('50'!$H$36:$K$36)</f>
        <v>0</v>
      </c>
      <c r="Q432" s="298">
        <f>SUM('50'!$H$38:$K$38)</f>
        <v>0</v>
      </c>
      <c r="R432" s="298">
        <f>SUM('50'!$H$39:$K$39)</f>
        <v>0</v>
      </c>
      <c r="S432" s="298">
        <f>SUM('50'!$H$40:$K$40)</f>
        <v>0</v>
      </c>
      <c r="T432" s="277"/>
      <c r="U432" s="289">
        <f t="shared" si="30"/>
        <v>0</v>
      </c>
      <c r="V432" s="299">
        <f t="shared" si="31"/>
        <v>0</v>
      </c>
      <c r="W432" s="299">
        <f t="shared" si="32"/>
        <v>3.1443823715453248E-2</v>
      </c>
      <c r="X432" s="289">
        <f t="shared" si="33"/>
        <v>0</v>
      </c>
      <c r="Y432" s="299">
        <f t="shared" si="34"/>
        <v>3.1443823715453248E-2</v>
      </c>
    </row>
    <row r="433" spans="1:25" x14ac:dyDescent="0.2">
      <c r="B433" s="294" t="s">
        <v>2</v>
      </c>
      <c r="C433" s="295">
        <f t="shared" si="35"/>
        <v>45756</v>
      </c>
      <c r="D433" s="296">
        <f>SUM('50'!$L$10:$O$10)</f>
        <v>0</v>
      </c>
      <c r="E433" s="296">
        <f>SUM('50'!$L$11:$O$11)</f>
        <v>0</v>
      </c>
      <c r="F433" s="296">
        <f>SUM('50'!$L$12:$O$12)</f>
        <v>0</v>
      </c>
      <c r="G433" s="296">
        <f>SUM('50'!$L$13:$O$13)</f>
        <v>0</v>
      </c>
      <c r="H433" s="296">
        <f>SUM('50'!$L$14:$O$14)</f>
        <v>0</v>
      </c>
      <c r="I433" s="296">
        <f>SUM('50'!$L$15:$O$15)</f>
        <v>0</v>
      </c>
      <c r="J433" s="296">
        <f>SUM('50'!$L$16:$O$16)</f>
        <v>0</v>
      </c>
      <c r="K433" s="297">
        <f>SUM('50'!$L$31:$O$31)</f>
        <v>0</v>
      </c>
      <c r="L433" s="297">
        <f>SUM('50'!$L$32:$O$32)</f>
        <v>0</v>
      </c>
      <c r="M433" s="297">
        <f>SUM('50'!$L$33:$O$33)</f>
        <v>0</v>
      </c>
      <c r="N433" s="297">
        <f>SUM('50'!$L$34:$O$34)</f>
        <v>0</v>
      </c>
      <c r="O433" s="297">
        <f>SUM('50'!$L$35:$O$35)</f>
        <v>0</v>
      </c>
      <c r="P433" s="297">
        <f>SUM('50'!$L$36:$O$36)</f>
        <v>0</v>
      </c>
      <c r="Q433" s="298">
        <f>SUM('50'!$L$38:$O$38)</f>
        <v>0</v>
      </c>
      <c r="R433" s="298">
        <f>SUM('50'!$L$39:$O$39)</f>
        <v>0</v>
      </c>
      <c r="S433" s="298">
        <f>SUM('50'!$L$40:$O$40)</f>
        <v>0</v>
      </c>
      <c r="T433" s="277"/>
      <c r="U433" s="289">
        <f t="shared" si="30"/>
        <v>0</v>
      </c>
      <c r="V433" s="299">
        <f t="shared" si="31"/>
        <v>0</v>
      </c>
      <c r="W433" s="299">
        <f t="shared" si="32"/>
        <v>3.0717317123640234E-2</v>
      </c>
      <c r="X433" s="289">
        <f t="shared" si="33"/>
        <v>0</v>
      </c>
      <c r="Y433" s="299">
        <f t="shared" si="34"/>
        <v>3.0717317123640234E-2</v>
      </c>
    </row>
    <row r="434" spans="1:25" x14ac:dyDescent="0.2">
      <c r="B434" s="294" t="s">
        <v>55</v>
      </c>
      <c r="C434" s="295">
        <f t="shared" si="35"/>
        <v>45757</v>
      </c>
      <c r="D434" s="296">
        <f>SUM('50'!$P$10:$S$10)</f>
        <v>0</v>
      </c>
      <c r="E434" s="296">
        <f>SUM('50'!$P$11:$S$11)</f>
        <v>0</v>
      </c>
      <c r="F434" s="296">
        <f>SUM('50'!$P$12:$S$12)</f>
        <v>0</v>
      </c>
      <c r="G434" s="296">
        <f>SUM('50'!$P$13:$S$13)</f>
        <v>0</v>
      </c>
      <c r="H434" s="296">
        <f>SUM('50'!$P$14:$S$14)</f>
        <v>0</v>
      </c>
      <c r="I434" s="296">
        <f>SUM('50'!$P$15:$S$15)</f>
        <v>0</v>
      </c>
      <c r="J434" s="296">
        <f>SUM('50'!$P$16:$S$16)</f>
        <v>0</v>
      </c>
      <c r="K434" s="297">
        <f>SUM('50'!$P$31:$S$31)</f>
        <v>0</v>
      </c>
      <c r="L434" s="297">
        <f>SUM('50'!$P$32:$S$32)</f>
        <v>0</v>
      </c>
      <c r="M434" s="297">
        <f>SUM('50'!$P$33:$S$33)</f>
        <v>0</v>
      </c>
      <c r="N434" s="297">
        <f>SUM('50'!$P$34:$S$34)</f>
        <v>0</v>
      </c>
      <c r="O434" s="297">
        <f>SUM('50'!$P$35:$S$35)</f>
        <v>0</v>
      </c>
      <c r="P434" s="297">
        <f>SUM('50'!$P$36:$S$36)</f>
        <v>0</v>
      </c>
      <c r="Q434" s="298">
        <f>SUM('50'!$P$38:$S$38)</f>
        <v>0</v>
      </c>
      <c r="R434" s="298">
        <f>SUM('50'!$P$39:$S$39)</f>
        <v>0</v>
      </c>
      <c r="S434" s="298">
        <f>SUM('50'!$P$40:$S$40)</f>
        <v>0</v>
      </c>
      <c r="T434" s="277"/>
      <c r="U434" s="289">
        <f t="shared" si="30"/>
        <v>0</v>
      </c>
      <c r="V434" s="299">
        <f t="shared" si="31"/>
        <v>0</v>
      </c>
      <c r="W434" s="299">
        <f t="shared" si="32"/>
        <v>3.0007596398353001E-2</v>
      </c>
      <c r="X434" s="289">
        <f t="shared" si="33"/>
        <v>0</v>
      </c>
      <c r="Y434" s="299">
        <f t="shared" si="34"/>
        <v>3.0007596398353001E-2</v>
      </c>
    </row>
    <row r="435" spans="1:25" x14ac:dyDescent="0.2">
      <c r="B435" s="294" t="s">
        <v>3</v>
      </c>
      <c r="C435" s="295">
        <f t="shared" si="35"/>
        <v>45758</v>
      </c>
      <c r="D435" s="296">
        <f>SUM('50'!$T$10:$W$10)</f>
        <v>0</v>
      </c>
      <c r="E435" s="296">
        <f>SUM('50'!$T$11:$W$11)</f>
        <v>0</v>
      </c>
      <c r="F435" s="296">
        <f>SUM('50'!$T$12:$W$12)</f>
        <v>0</v>
      </c>
      <c r="G435" s="296">
        <f>SUM('50'!$T$13:$W$13)</f>
        <v>0</v>
      </c>
      <c r="H435" s="296">
        <f>SUM('50'!$T$14:$W$14)</f>
        <v>0</v>
      </c>
      <c r="I435" s="296">
        <f>SUM('50'!$T$15:$W$15)</f>
        <v>0</v>
      </c>
      <c r="J435" s="296">
        <f>SUM('50'!$T$16:$W$16)</f>
        <v>0</v>
      </c>
      <c r="K435" s="297">
        <f>SUM('50'!$T$31:$W$31)</f>
        <v>0</v>
      </c>
      <c r="L435" s="297">
        <f>SUM('50'!$T$32:$W$32)</f>
        <v>0</v>
      </c>
      <c r="M435" s="297">
        <f>SUM('50'!$T$33:$W$33)</f>
        <v>0</v>
      </c>
      <c r="N435" s="297">
        <f>SUM('50'!$T$34:$W$34)</f>
        <v>0</v>
      </c>
      <c r="O435" s="297">
        <f>SUM('50'!$T$35:$W$35)</f>
        <v>0</v>
      </c>
      <c r="P435" s="297">
        <f>SUM('50'!$T$36:$W$36)</f>
        <v>0</v>
      </c>
      <c r="Q435" s="298">
        <f>SUM('50'!$T$38:$W$38)</f>
        <v>0</v>
      </c>
      <c r="R435" s="298">
        <f>SUM('50'!$T$39:$W$39)</f>
        <v>0</v>
      </c>
      <c r="S435" s="298">
        <f>SUM('50'!$T$40:$W$40)</f>
        <v>0</v>
      </c>
      <c r="T435" s="277"/>
      <c r="U435" s="289">
        <f t="shared" si="30"/>
        <v>0</v>
      </c>
      <c r="V435" s="299">
        <f t="shared" si="31"/>
        <v>0</v>
      </c>
      <c r="W435" s="299">
        <f t="shared" si="32"/>
        <v>2.931427370372303E-2</v>
      </c>
      <c r="X435" s="289">
        <f t="shared" si="33"/>
        <v>0</v>
      </c>
      <c r="Y435" s="299">
        <f t="shared" si="34"/>
        <v>2.931427370372303E-2</v>
      </c>
    </row>
    <row r="436" spans="1:25" x14ac:dyDescent="0.2">
      <c r="B436" s="294" t="s">
        <v>4</v>
      </c>
      <c r="C436" s="295">
        <f t="shared" si="35"/>
        <v>45759</v>
      </c>
      <c r="D436" s="296">
        <f>SUM('50'!$X$10:$AA$10)</f>
        <v>0</v>
      </c>
      <c r="E436" s="296">
        <f>SUM('50'!$X$11:$AA$11)</f>
        <v>0</v>
      </c>
      <c r="F436" s="296">
        <f>SUM('50'!$X$12:$AA$12)</f>
        <v>0</v>
      </c>
      <c r="G436" s="296">
        <f>SUM('50'!$X$13:$AA$13)</f>
        <v>0</v>
      </c>
      <c r="H436" s="296">
        <f>SUM('50'!$X$14:$AA$14)</f>
        <v>0</v>
      </c>
      <c r="I436" s="296">
        <f>SUM('50'!$X$15:$AA$15)</f>
        <v>0</v>
      </c>
      <c r="J436" s="296">
        <f>SUM('50'!$X$16:$AA$16)</f>
        <v>0</v>
      </c>
      <c r="K436" s="297">
        <f>SUM('50'!$X$31:$AA$31)</f>
        <v>0</v>
      </c>
      <c r="L436" s="297">
        <f>SUM('50'!$X$32:$AA$32)</f>
        <v>0</v>
      </c>
      <c r="M436" s="297">
        <f>SUM('50'!$X$33:$AA$33)</f>
        <v>0</v>
      </c>
      <c r="N436" s="297">
        <f>SUM('50'!$X$34:$AA$34)</f>
        <v>0</v>
      </c>
      <c r="O436" s="297">
        <f>SUM('50'!$X$35:$AA$35)</f>
        <v>0</v>
      </c>
      <c r="P436" s="297">
        <f>SUM('50'!$X$36:$AA$36)</f>
        <v>0</v>
      </c>
      <c r="Q436" s="298">
        <f>SUM('50'!$X$38:$AA$38)</f>
        <v>0</v>
      </c>
      <c r="R436" s="298">
        <f>SUM('50'!$X$39:$AA$39)</f>
        <v>0</v>
      </c>
      <c r="S436" s="298">
        <f>SUM('50'!$X$40:$AA$40)</f>
        <v>0</v>
      </c>
      <c r="T436" s="277"/>
      <c r="U436" s="289">
        <f t="shared" si="30"/>
        <v>0</v>
      </c>
      <c r="V436" s="299">
        <f t="shared" si="31"/>
        <v>0</v>
      </c>
      <c r="W436" s="299">
        <f t="shared" si="32"/>
        <v>2.863697016479309E-2</v>
      </c>
      <c r="X436" s="289">
        <f t="shared" si="33"/>
        <v>0</v>
      </c>
      <c r="Y436" s="299">
        <f t="shared" si="34"/>
        <v>2.863697016479309E-2</v>
      </c>
    </row>
    <row r="437" spans="1:25" x14ac:dyDescent="0.2">
      <c r="B437" s="294" t="s">
        <v>5</v>
      </c>
      <c r="C437" s="295">
        <f t="shared" si="35"/>
        <v>45760</v>
      </c>
      <c r="D437" s="296">
        <f>SUM('50'!$AB$10:$AE$10)</f>
        <v>0</v>
      </c>
      <c r="E437" s="296">
        <f>SUM('50'!$AB$11:$AE$11)</f>
        <v>0</v>
      </c>
      <c r="F437" s="296">
        <f>SUM('50'!$AB$12:$AE$12)</f>
        <v>0</v>
      </c>
      <c r="G437" s="296">
        <f>SUM('50'!$AB$13:$AE$13)</f>
        <v>0</v>
      </c>
      <c r="H437" s="296">
        <f>SUM('50'!$AB$14:$AE$14)</f>
        <v>0</v>
      </c>
      <c r="I437" s="296">
        <f>SUM('50'!$AB$15:$AE$15)</f>
        <v>0</v>
      </c>
      <c r="J437" s="296">
        <f>SUM('50'!$AB$16:$AE$16)</f>
        <v>0</v>
      </c>
      <c r="K437" s="297">
        <f>SUM('50'!$AB$31:$AE$31)</f>
        <v>0</v>
      </c>
      <c r="L437" s="297">
        <f>SUM('50'!$AB$32:$AE$32)</f>
        <v>0</v>
      </c>
      <c r="M437" s="297">
        <f>SUM('50'!$AB$33:$AE$33)</f>
        <v>0</v>
      </c>
      <c r="N437" s="297">
        <f>SUM('50'!$AB$34:$AE$34)</f>
        <v>0</v>
      </c>
      <c r="O437" s="297">
        <f>SUM('50'!$AB$35:$AE$35)</f>
        <v>0</v>
      </c>
      <c r="P437" s="297">
        <f>SUM('50'!$AB$36:$AE$36)</f>
        <v>0</v>
      </c>
      <c r="Q437" s="298">
        <f>SUM('50'!$AB$38:$AE$38)</f>
        <v>0</v>
      </c>
      <c r="R437" s="298">
        <f>SUM('50'!$AB$39:$AE$39)</f>
        <v>0</v>
      </c>
      <c r="S437" s="298">
        <f>SUM('50'!$AB$40:$AE$40)</f>
        <v>0</v>
      </c>
      <c r="T437" s="277"/>
      <c r="U437" s="289">
        <f t="shared" si="30"/>
        <v>0</v>
      </c>
      <c r="V437" s="299">
        <f t="shared" si="31"/>
        <v>0</v>
      </c>
      <c r="W437" s="299">
        <f t="shared" si="32"/>
        <v>2.7975315660476237E-2</v>
      </c>
      <c r="X437" s="289">
        <f t="shared" si="33"/>
        <v>0</v>
      </c>
      <c r="Y437" s="299">
        <f t="shared" si="34"/>
        <v>2.7975315660476237E-2</v>
      </c>
    </row>
    <row r="438" spans="1:25" x14ac:dyDescent="0.2">
      <c r="A438" s="272">
        <v>51</v>
      </c>
      <c r="B438" s="294" t="s">
        <v>0</v>
      </c>
      <c r="C438" s="295">
        <f t="shared" si="35"/>
        <v>45761</v>
      </c>
      <c r="D438" s="296">
        <f>SUM('51'!$D$10:$G$10)</f>
        <v>0</v>
      </c>
      <c r="E438" s="296">
        <f>SUM('51'!$D$11:$G$11)</f>
        <v>0</v>
      </c>
      <c r="F438" s="296">
        <f>SUM('51'!$D$12:$G$12)</f>
        <v>0</v>
      </c>
      <c r="G438" s="296">
        <f>SUM('51'!$D$13:$G$13)</f>
        <v>0</v>
      </c>
      <c r="H438" s="296">
        <f>SUM('51'!$D$14:$G$14)</f>
        <v>0</v>
      </c>
      <c r="I438" s="296">
        <f>SUM('51'!$D$15:$G$15)</f>
        <v>0</v>
      </c>
      <c r="J438" s="296">
        <f>SUM('51'!$D$16:$G$16)</f>
        <v>0</v>
      </c>
      <c r="K438" s="297">
        <f>SUM('51'!$D$31:$G$31)</f>
        <v>0</v>
      </c>
      <c r="L438" s="297">
        <f>SUM('51'!$D$32:$G$32)</f>
        <v>0</v>
      </c>
      <c r="M438" s="297">
        <f>SUM('51'!$D$33:$G$33)</f>
        <v>0</v>
      </c>
      <c r="N438" s="297">
        <f>SUM('51'!$D$34:$G$34)</f>
        <v>0</v>
      </c>
      <c r="O438" s="297">
        <f>SUM('51'!$D$35:$G$35)</f>
        <v>0</v>
      </c>
      <c r="P438" s="297">
        <f>SUM('51'!$D$36:$G$36)</f>
        <v>0</v>
      </c>
      <c r="Q438" s="298">
        <f>SUM('51'!$D$38:$G$38)</f>
        <v>0</v>
      </c>
      <c r="R438" s="298">
        <f>SUM('51'!$D$39:$G$39)</f>
        <v>0</v>
      </c>
      <c r="S438" s="298">
        <f>SUM('51'!$D$40:$G$40)</f>
        <v>0</v>
      </c>
      <c r="T438" s="277"/>
      <c r="U438" s="289">
        <f t="shared" si="30"/>
        <v>0</v>
      </c>
      <c r="V438" s="299">
        <f t="shared" si="31"/>
        <v>0</v>
      </c>
      <c r="W438" s="299">
        <f t="shared" si="32"/>
        <v>2.7328948621298449E-2</v>
      </c>
      <c r="X438" s="289">
        <f t="shared" si="33"/>
        <v>0</v>
      </c>
      <c r="Y438" s="299">
        <f t="shared" si="34"/>
        <v>2.7328948621298449E-2</v>
      </c>
    </row>
    <row r="439" spans="1:25" x14ac:dyDescent="0.2">
      <c r="B439" s="294" t="s">
        <v>1</v>
      </c>
      <c r="C439" s="295">
        <f t="shared" si="35"/>
        <v>45762</v>
      </c>
      <c r="D439" s="296">
        <f>SUM('51'!$H$10:$K$10)</f>
        <v>0</v>
      </c>
      <c r="E439" s="296">
        <f>SUM('51'!$H$11:$K$11)</f>
        <v>0</v>
      </c>
      <c r="F439" s="296">
        <f>SUM('51'!$H$12:$K$12)</f>
        <v>0</v>
      </c>
      <c r="G439" s="296">
        <f>SUM('51'!$H$13:$K$13)</f>
        <v>0</v>
      </c>
      <c r="H439" s="296">
        <f>SUM('51'!$H$14:$K$14)</f>
        <v>0</v>
      </c>
      <c r="I439" s="296">
        <f>SUM('51'!$H$15:$K$15)</f>
        <v>0</v>
      </c>
      <c r="J439" s="296">
        <f>SUM('51'!$H$16:$K$16)</f>
        <v>0</v>
      </c>
      <c r="K439" s="297">
        <f>SUM('51'!$H$31:$K$31)</f>
        <v>0</v>
      </c>
      <c r="L439" s="297">
        <f>SUM('51'!$H$32:$K$32)</f>
        <v>0</v>
      </c>
      <c r="M439" s="297">
        <f>SUM('51'!$H$33:$K$33)</f>
        <v>0</v>
      </c>
      <c r="N439" s="297">
        <f>SUM('51'!$H$34:$K$34)</f>
        <v>0</v>
      </c>
      <c r="O439" s="297">
        <f>SUM('51'!$H$35:$K$35)</f>
        <v>0</v>
      </c>
      <c r="P439" s="297">
        <f>SUM('51'!$H$36:$K$36)</f>
        <v>0</v>
      </c>
      <c r="Q439" s="298">
        <f>SUM('51'!$H$38:$K$38)</f>
        <v>0</v>
      </c>
      <c r="R439" s="298">
        <f>SUM('51'!$H$39:$K$39)</f>
        <v>0</v>
      </c>
      <c r="S439" s="298">
        <f>SUM('51'!$H$40:$K$40)</f>
        <v>0</v>
      </c>
      <c r="T439" s="277"/>
      <c r="U439" s="289">
        <f t="shared" si="30"/>
        <v>0</v>
      </c>
      <c r="V439" s="299">
        <f t="shared" si="31"/>
        <v>0</v>
      </c>
      <c r="W439" s="299">
        <f t="shared" si="32"/>
        <v>2.6697515831814428E-2</v>
      </c>
      <c r="X439" s="289">
        <f t="shared" si="33"/>
        <v>0</v>
      </c>
      <c r="Y439" s="299">
        <f t="shared" si="34"/>
        <v>2.6697515831814428E-2</v>
      </c>
    </row>
    <row r="440" spans="1:25" x14ac:dyDescent="0.2">
      <c r="B440" s="294" t="s">
        <v>2</v>
      </c>
      <c r="C440" s="295">
        <f t="shared" si="35"/>
        <v>45763</v>
      </c>
      <c r="D440" s="296">
        <f>SUM('51'!$L$10:$O$10)</f>
        <v>0</v>
      </c>
      <c r="E440" s="296">
        <f>SUM('51'!$L$11:$O$11)</f>
        <v>0</v>
      </c>
      <c r="F440" s="296">
        <f>SUM('51'!$L$12:$O$12)</f>
        <v>0</v>
      </c>
      <c r="G440" s="296">
        <f>SUM('51'!$L$13:$O$13)</f>
        <v>0</v>
      </c>
      <c r="H440" s="296">
        <f>SUM('51'!$L$14:$O$14)</f>
        <v>0</v>
      </c>
      <c r="I440" s="296">
        <f>SUM('51'!$L$15:$O$15)</f>
        <v>0</v>
      </c>
      <c r="J440" s="296">
        <f>SUM('51'!$L$16:$O$16)</f>
        <v>0</v>
      </c>
      <c r="K440" s="297">
        <f>SUM('51'!$L$31:$O$31)</f>
        <v>0</v>
      </c>
      <c r="L440" s="297">
        <f>SUM('51'!$L$32:$O$32)</f>
        <v>0</v>
      </c>
      <c r="M440" s="297">
        <f>SUM('51'!$L$33:$O$33)</f>
        <v>0</v>
      </c>
      <c r="N440" s="297">
        <f>SUM('51'!$L$34:$O$34)</f>
        <v>0</v>
      </c>
      <c r="O440" s="297">
        <f>SUM('51'!$L$35:$O$35)</f>
        <v>0</v>
      </c>
      <c r="P440" s="297">
        <f>SUM('51'!$L$36:$O$36)</f>
        <v>0</v>
      </c>
      <c r="Q440" s="298">
        <f>SUM('51'!$L$38:$O$38)</f>
        <v>0</v>
      </c>
      <c r="R440" s="298">
        <f>SUM('51'!$L$39:$O$39)</f>
        <v>0</v>
      </c>
      <c r="S440" s="298">
        <f>SUM('51'!$L$40:$O$40)</f>
        <v>0</v>
      </c>
      <c r="T440" s="277"/>
      <c r="U440" s="289">
        <f t="shared" si="30"/>
        <v>0</v>
      </c>
      <c r="V440" s="299">
        <f t="shared" si="31"/>
        <v>0</v>
      </c>
      <c r="W440" s="299">
        <f t="shared" si="32"/>
        <v>2.6080672237588538E-2</v>
      </c>
      <c r="X440" s="289">
        <f t="shared" si="33"/>
        <v>0</v>
      </c>
      <c r="Y440" s="299">
        <f t="shared" si="34"/>
        <v>2.6080672237588538E-2</v>
      </c>
    </row>
    <row r="441" spans="1:25" x14ac:dyDescent="0.2">
      <c r="B441" s="294" t="s">
        <v>55</v>
      </c>
      <c r="C441" s="295">
        <f t="shared" si="35"/>
        <v>45764</v>
      </c>
      <c r="D441" s="296">
        <f>SUM('51'!$P$10:$S$10)</f>
        <v>0</v>
      </c>
      <c r="E441" s="296">
        <f>SUM('51'!$P$11:$S$11)</f>
        <v>0</v>
      </c>
      <c r="F441" s="296">
        <f>SUM('51'!$P$12:$S$12)</f>
        <v>0</v>
      </c>
      <c r="G441" s="296">
        <f>SUM('51'!$P$13:$S$13)</f>
        <v>0</v>
      </c>
      <c r="H441" s="296">
        <f>SUM('51'!$P$14:$S$14)</f>
        <v>0</v>
      </c>
      <c r="I441" s="296">
        <f>SUM('51'!$P$15:$S$15)</f>
        <v>0</v>
      </c>
      <c r="J441" s="296">
        <f>SUM('51'!$P$16:$S$16)</f>
        <v>0</v>
      </c>
      <c r="K441" s="297">
        <f>SUM('51'!$P$31:$S$31)</f>
        <v>0</v>
      </c>
      <c r="L441" s="297">
        <f>SUM('51'!$P$32:$S$32)</f>
        <v>0</v>
      </c>
      <c r="M441" s="297">
        <f>SUM('51'!$P$33:$S$33)</f>
        <v>0</v>
      </c>
      <c r="N441" s="297">
        <f>SUM('51'!$P$34:$S$34)</f>
        <v>0</v>
      </c>
      <c r="O441" s="297">
        <f>SUM('51'!$P$35:$S$35)</f>
        <v>0</v>
      </c>
      <c r="P441" s="297">
        <f>SUM('51'!$P$36:$S$36)</f>
        <v>0</v>
      </c>
      <c r="Q441" s="298">
        <f>SUM('51'!$P$38:$S$38)</f>
        <v>0</v>
      </c>
      <c r="R441" s="298">
        <f>SUM('51'!$P$39:$S$39)</f>
        <v>0</v>
      </c>
      <c r="S441" s="298">
        <f>SUM('51'!$P$40:$S$40)</f>
        <v>0</v>
      </c>
      <c r="T441" s="277"/>
      <c r="U441" s="289">
        <f t="shared" si="30"/>
        <v>0</v>
      </c>
      <c r="V441" s="299">
        <f t="shared" si="31"/>
        <v>0</v>
      </c>
      <c r="W441" s="299">
        <f t="shared" si="32"/>
        <v>2.5478080756635452E-2</v>
      </c>
      <c r="X441" s="289">
        <f t="shared" si="33"/>
        <v>0</v>
      </c>
      <c r="Y441" s="299">
        <f t="shared" si="34"/>
        <v>2.5478080756635452E-2</v>
      </c>
    </row>
    <row r="442" spans="1:25" x14ac:dyDescent="0.2">
      <c r="B442" s="294" t="s">
        <v>3</v>
      </c>
      <c r="C442" s="295">
        <f t="shared" si="35"/>
        <v>45765</v>
      </c>
      <c r="D442" s="296">
        <f>SUM('51'!$T$10:$W$10)</f>
        <v>0</v>
      </c>
      <c r="E442" s="296">
        <f>SUM('51'!$T$11:$W$11)</f>
        <v>0</v>
      </c>
      <c r="F442" s="296">
        <f>SUM('51'!$T$12:$W$12)</f>
        <v>0</v>
      </c>
      <c r="G442" s="296">
        <f>SUM('51'!$T$13:$W$13)</f>
        <v>0</v>
      </c>
      <c r="H442" s="296">
        <f>SUM('51'!$T$14:$W$14)</f>
        <v>0</v>
      </c>
      <c r="I442" s="296">
        <f>SUM('51'!$T$15:$W$15)</f>
        <v>0</v>
      </c>
      <c r="J442" s="296">
        <f>SUM('51'!$T$16:$W$16)</f>
        <v>0</v>
      </c>
      <c r="K442" s="297">
        <f>SUM('51'!$T$31:$W$31)</f>
        <v>0</v>
      </c>
      <c r="L442" s="297">
        <f>SUM('51'!$T$32:$W$32)</f>
        <v>0</v>
      </c>
      <c r="M442" s="297">
        <f>SUM('51'!$T$33:$W$33)</f>
        <v>0</v>
      </c>
      <c r="N442" s="297">
        <f>SUM('51'!$T$34:$W$34)</f>
        <v>0</v>
      </c>
      <c r="O442" s="297">
        <f>SUM('51'!$T$35:$W$35)</f>
        <v>0</v>
      </c>
      <c r="P442" s="297">
        <f>SUM('51'!$T$36:$W$36)</f>
        <v>0</v>
      </c>
      <c r="Q442" s="298">
        <f>SUM('51'!$T$38:$W$38)</f>
        <v>0</v>
      </c>
      <c r="R442" s="298">
        <f>SUM('51'!$T$39:$W$39)</f>
        <v>0</v>
      </c>
      <c r="S442" s="298">
        <f>SUM('51'!$T$40:$W$40)</f>
        <v>0</v>
      </c>
      <c r="T442" s="277"/>
      <c r="U442" s="289">
        <f t="shared" si="30"/>
        <v>0</v>
      </c>
      <c r="V442" s="299">
        <f t="shared" si="31"/>
        <v>0</v>
      </c>
      <c r="W442" s="299">
        <f t="shared" si="32"/>
        <v>2.4889412095217434E-2</v>
      </c>
      <c r="X442" s="289">
        <f t="shared" si="33"/>
        <v>0</v>
      </c>
      <c r="Y442" s="299">
        <f t="shared" si="34"/>
        <v>2.4889412095217434E-2</v>
      </c>
    </row>
    <row r="443" spans="1:25" x14ac:dyDescent="0.2">
      <c r="B443" s="294" t="s">
        <v>4</v>
      </c>
      <c r="C443" s="295">
        <f t="shared" si="35"/>
        <v>45766</v>
      </c>
      <c r="D443" s="296">
        <f>SUM('51'!$X$10:$AA$10)</f>
        <v>0</v>
      </c>
      <c r="E443" s="296">
        <f>SUM('51'!$X$11:$AA$11)</f>
        <v>0</v>
      </c>
      <c r="F443" s="296">
        <f>SUM('51'!$X$12:$AA$12)</f>
        <v>0</v>
      </c>
      <c r="G443" s="296">
        <f>SUM('51'!$X$13:$AA$13)</f>
        <v>0</v>
      </c>
      <c r="H443" s="296">
        <f>SUM('51'!$X$14:$AA$14)</f>
        <v>0</v>
      </c>
      <c r="I443" s="296">
        <f>SUM('51'!$X$15:$AA$15)</f>
        <v>0</v>
      </c>
      <c r="J443" s="296">
        <f>SUM('51'!$X$16:$AA$16)</f>
        <v>0</v>
      </c>
      <c r="K443" s="297">
        <f>SUM('51'!$X$31:$AA$31)</f>
        <v>0</v>
      </c>
      <c r="L443" s="297">
        <f>SUM('51'!$X$32:$AA$32)</f>
        <v>0</v>
      </c>
      <c r="M443" s="297">
        <f>SUM('51'!$X$33:$AA$33)</f>
        <v>0</v>
      </c>
      <c r="N443" s="297">
        <f>SUM('51'!$X$34:$AA$34)</f>
        <v>0</v>
      </c>
      <c r="O443" s="297">
        <f>SUM('51'!$X$35:$AA$35)</f>
        <v>0</v>
      </c>
      <c r="P443" s="297">
        <f>SUM('51'!$X$36:$AA$36)</f>
        <v>0</v>
      </c>
      <c r="Q443" s="298">
        <f>SUM('51'!$X$38:$AA$38)</f>
        <v>0</v>
      </c>
      <c r="R443" s="298">
        <f>SUM('51'!$X$39:$AA$39)</f>
        <v>0</v>
      </c>
      <c r="S443" s="298">
        <f>SUM('51'!$X$40:$AA$40)</f>
        <v>0</v>
      </c>
      <c r="T443" s="277"/>
      <c r="U443" s="289">
        <f t="shared" si="30"/>
        <v>0</v>
      </c>
      <c r="V443" s="299">
        <f t="shared" si="31"/>
        <v>0</v>
      </c>
      <c r="W443" s="299">
        <f t="shared" si="32"/>
        <v>2.4314344567897616E-2</v>
      </c>
      <c r="X443" s="289">
        <f t="shared" si="33"/>
        <v>0</v>
      </c>
      <c r="Y443" s="299">
        <f t="shared" si="34"/>
        <v>2.4314344567897616E-2</v>
      </c>
    </row>
    <row r="444" spans="1:25" x14ac:dyDescent="0.2">
      <c r="B444" s="294" t="s">
        <v>5</v>
      </c>
      <c r="C444" s="295">
        <f t="shared" si="35"/>
        <v>45767</v>
      </c>
      <c r="D444" s="296">
        <f>SUM('51'!$AB$10:$AE$10)</f>
        <v>0</v>
      </c>
      <c r="E444" s="296">
        <f>SUM('51'!$AB$11:$AE$11)</f>
        <v>0</v>
      </c>
      <c r="F444" s="296">
        <f>SUM('51'!$AB$12:$AE$12)</f>
        <v>0</v>
      </c>
      <c r="G444" s="296">
        <f>SUM('51'!$AB$13:$AE$13)</f>
        <v>0</v>
      </c>
      <c r="H444" s="296">
        <f>SUM('51'!$AB$14:$AE$14)</f>
        <v>0</v>
      </c>
      <c r="I444" s="296">
        <f>SUM('51'!$AB$15:$AE$15)</f>
        <v>0</v>
      </c>
      <c r="J444" s="296">
        <f>SUM('51'!$AB$16:$AE$16)</f>
        <v>0</v>
      </c>
      <c r="K444" s="297">
        <f>SUM('51'!$AB$31:$AE$31)</f>
        <v>0</v>
      </c>
      <c r="L444" s="297">
        <f>SUM('51'!$AB$32:$AE$32)</f>
        <v>0</v>
      </c>
      <c r="M444" s="297">
        <f>SUM('51'!$AB$33:$AE$33)</f>
        <v>0</v>
      </c>
      <c r="N444" s="297">
        <f>SUM('51'!$AB$34:$AE$34)</f>
        <v>0</v>
      </c>
      <c r="O444" s="297">
        <f>SUM('51'!$AB$35:$AE$35)</f>
        <v>0</v>
      </c>
      <c r="P444" s="297">
        <f>SUM('51'!$AB$36:$AE$36)</f>
        <v>0</v>
      </c>
      <c r="Q444" s="298">
        <f>SUM('51'!$AB$38:$AE$38)</f>
        <v>0</v>
      </c>
      <c r="R444" s="298">
        <f>SUM('51'!$AB$39:$AE$39)</f>
        <v>0</v>
      </c>
      <c r="S444" s="298">
        <f>SUM('51'!$AB$40:$AE$40)</f>
        <v>0</v>
      </c>
      <c r="T444" s="277"/>
      <c r="U444" s="289">
        <f t="shared" si="30"/>
        <v>0</v>
      </c>
      <c r="V444" s="299">
        <f t="shared" si="31"/>
        <v>0</v>
      </c>
      <c r="W444" s="299">
        <f t="shared" si="32"/>
        <v>2.3752563921750906E-2</v>
      </c>
      <c r="X444" s="289">
        <f t="shared" si="33"/>
        <v>0</v>
      </c>
      <c r="Y444" s="299">
        <f t="shared" si="34"/>
        <v>2.3752563921750906E-2</v>
      </c>
    </row>
    <row r="445" spans="1:25" x14ac:dyDescent="0.2">
      <c r="A445" s="272">
        <v>52</v>
      </c>
      <c r="B445" s="294" t="s">
        <v>0</v>
      </c>
      <c r="C445" s="295">
        <f t="shared" si="35"/>
        <v>45768</v>
      </c>
      <c r="D445" s="296">
        <f>SUM('52'!$D$10:$G$10)</f>
        <v>0</v>
      </c>
      <c r="E445" s="296">
        <f>SUM('52'!$D$11:$G$11)</f>
        <v>0</v>
      </c>
      <c r="F445" s="296">
        <f>SUM('52'!$D$12:$G$12)</f>
        <v>0</v>
      </c>
      <c r="G445" s="296">
        <f>SUM('52'!$D$13:$G$13)</f>
        <v>0</v>
      </c>
      <c r="H445" s="296">
        <f>SUM('52'!$D$14:$G$14)</f>
        <v>0</v>
      </c>
      <c r="I445" s="296">
        <f>SUM('52'!$D$15:$G$15)</f>
        <v>0</v>
      </c>
      <c r="J445" s="296">
        <f>SUM('52'!$D$16:$G$16)</f>
        <v>0</v>
      </c>
      <c r="K445" s="297">
        <f>SUM('52'!$D$31:$G$31)</f>
        <v>0</v>
      </c>
      <c r="L445" s="297">
        <f>SUM('52'!$D$32:$G$32)</f>
        <v>0</v>
      </c>
      <c r="M445" s="297">
        <f>SUM('52'!$D$33:$G$33)</f>
        <v>0</v>
      </c>
      <c r="N445" s="297">
        <f>SUM('52'!$D$34:$G$34)</f>
        <v>0</v>
      </c>
      <c r="O445" s="297">
        <f>SUM('52'!$D$35:$G$35)</f>
        <v>0</v>
      </c>
      <c r="P445" s="297">
        <f>SUM('52'!$D$36:$G$36)</f>
        <v>0</v>
      </c>
      <c r="Q445" s="298">
        <f>SUM('52'!$D$38:$G$38)</f>
        <v>0</v>
      </c>
      <c r="R445" s="298">
        <f>SUM('52'!$D$39:$G$39)</f>
        <v>0</v>
      </c>
      <c r="S445" s="298">
        <f>SUM('52'!$D$40:$G$40)</f>
        <v>0</v>
      </c>
      <c r="T445" s="277"/>
      <c r="U445" s="289">
        <f t="shared" si="30"/>
        <v>0</v>
      </c>
      <c r="V445" s="299">
        <f t="shared" si="31"/>
        <v>0</v>
      </c>
      <c r="W445" s="299">
        <f t="shared" si="32"/>
        <v>2.3203763164636522E-2</v>
      </c>
      <c r="X445" s="289">
        <f t="shared" si="33"/>
        <v>0</v>
      </c>
      <c r="Y445" s="299">
        <f t="shared" si="34"/>
        <v>2.3203763164636522E-2</v>
      </c>
    </row>
    <row r="446" spans="1:25" x14ac:dyDescent="0.2">
      <c r="B446" s="294" t="s">
        <v>1</v>
      </c>
      <c r="C446" s="295">
        <f t="shared" si="35"/>
        <v>45769</v>
      </c>
      <c r="D446" s="296">
        <f>SUM('52'!$H$10:$K$10)</f>
        <v>0</v>
      </c>
      <c r="E446" s="296">
        <f>SUM('52'!$H$11:$K$11)</f>
        <v>0</v>
      </c>
      <c r="F446" s="296">
        <f>SUM('52'!$H$12:$K$12)</f>
        <v>0</v>
      </c>
      <c r="G446" s="296">
        <f>SUM('52'!$H$13:$K$13)</f>
        <v>0</v>
      </c>
      <c r="H446" s="296">
        <f>SUM('52'!$H$14:$K$14)</f>
        <v>0</v>
      </c>
      <c r="I446" s="296">
        <f>SUM('52'!$H$15:$K$15)</f>
        <v>0</v>
      </c>
      <c r="J446" s="296">
        <f>SUM('52'!$H$16:$K$16)</f>
        <v>0</v>
      </c>
      <c r="K446" s="297">
        <f>SUM('52'!$H$31:$K$31)</f>
        <v>0</v>
      </c>
      <c r="L446" s="297">
        <f>SUM('52'!$H$32:$K$32)</f>
        <v>0</v>
      </c>
      <c r="M446" s="297">
        <f>SUM('52'!$H$33:$K$33)</f>
        <v>0</v>
      </c>
      <c r="N446" s="297">
        <f>SUM('52'!$H$34:$K$34)</f>
        <v>0</v>
      </c>
      <c r="O446" s="297">
        <f>SUM('52'!$H$35:$K$35)</f>
        <v>0</v>
      </c>
      <c r="P446" s="297">
        <f>SUM('52'!$H$36:$K$36)</f>
        <v>0</v>
      </c>
      <c r="Q446" s="298">
        <f>SUM('52'!$H$38:$K$38)</f>
        <v>0</v>
      </c>
      <c r="R446" s="298">
        <f>SUM('52'!$H$39:$K$39)</f>
        <v>0</v>
      </c>
      <c r="S446" s="298">
        <f>SUM('52'!$H$40:$K$40)</f>
        <v>0</v>
      </c>
      <c r="T446" s="277"/>
      <c r="U446" s="289">
        <f t="shared" si="30"/>
        <v>0</v>
      </c>
      <c r="V446" s="299">
        <f t="shared" si="31"/>
        <v>0</v>
      </c>
      <c r="W446" s="299">
        <f t="shared" si="32"/>
        <v>2.2667642397438237E-2</v>
      </c>
      <c r="X446" s="289">
        <f t="shared" si="33"/>
        <v>0</v>
      </c>
      <c r="Y446" s="299">
        <f t="shared" si="34"/>
        <v>2.2667642397438237E-2</v>
      </c>
    </row>
    <row r="447" spans="1:25" x14ac:dyDescent="0.2">
      <c r="B447" s="294" t="s">
        <v>2</v>
      </c>
      <c r="C447" s="295">
        <f t="shared" si="35"/>
        <v>45770</v>
      </c>
      <c r="D447" s="296">
        <f>SUM('52'!$L$10:$O$10)</f>
        <v>0</v>
      </c>
      <c r="E447" s="296">
        <f>SUM('52'!$L$11:$O$11)</f>
        <v>0</v>
      </c>
      <c r="F447" s="296">
        <f>SUM('52'!$L$12:$O$12)</f>
        <v>0</v>
      </c>
      <c r="G447" s="296">
        <f>SUM('52'!$L$13:$O$13)</f>
        <v>0</v>
      </c>
      <c r="H447" s="296">
        <f>SUM('52'!$L$14:$O$14)</f>
        <v>0</v>
      </c>
      <c r="I447" s="296">
        <f>SUM('52'!$L$15:$O$15)</f>
        <v>0</v>
      </c>
      <c r="J447" s="296">
        <f>SUM('52'!$L$16:$O$16)</f>
        <v>0</v>
      </c>
      <c r="K447" s="297">
        <f>SUM('52'!$L$31:$O$31)</f>
        <v>0</v>
      </c>
      <c r="L447" s="297">
        <f>SUM('52'!$L$32:$O$32)</f>
        <v>0</v>
      </c>
      <c r="M447" s="297">
        <f>SUM('52'!$L$33:$O$33)</f>
        <v>0</v>
      </c>
      <c r="N447" s="297">
        <f>SUM('52'!$L$34:$O$34)</f>
        <v>0</v>
      </c>
      <c r="O447" s="297">
        <f>SUM('52'!$L$35:$O$35)</f>
        <v>0</v>
      </c>
      <c r="P447" s="297">
        <f>SUM('52'!$L$36:$O$36)</f>
        <v>0</v>
      </c>
      <c r="Q447" s="298">
        <f>SUM('52'!$L$38:$O$38)</f>
        <v>0</v>
      </c>
      <c r="R447" s="298">
        <f>SUM('52'!$L$39:$O$39)</f>
        <v>0</v>
      </c>
      <c r="S447" s="298">
        <f>SUM('52'!$L$40:$O$40)</f>
        <v>0</v>
      </c>
      <c r="T447" s="277"/>
      <c r="U447" s="289">
        <f t="shared" si="30"/>
        <v>0</v>
      </c>
      <c r="V447" s="299">
        <f t="shared" si="31"/>
        <v>0</v>
      </c>
      <c r="W447" s="299">
        <f t="shared" si="32"/>
        <v>2.2143908650180722E-2</v>
      </c>
      <c r="X447" s="289">
        <f t="shared" si="33"/>
        <v>0</v>
      </c>
      <c r="Y447" s="299">
        <f t="shared" si="34"/>
        <v>2.2143908650180722E-2</v>
      </c>
    </row>
    <row r="448" spans="1:25" x14ac:dyDescent="0.2">
      <c r="B448" s="294" t="s">
        <v>55</v>
      </c>
      <c r="C448" s="295">
        <f t="shared" si="35"/>
        <v>45771</v>
      </c>
      <c r="D448" s="296">
        <f>SUM('52'!$P$10:$S$10)</f>
        <v>0</v>
      </c>
      <c r="E448" s="296">
        <f>SUM('52'!$P$11:$S$11)</f>
        <v>0</v>
      </c>
      <c r="F448" s="296">
        <f>SUM('52'!$P$12:$S$12)</f>
        <v>0</v>
      </c>
      <c r="G448" s="296">
        <f>SUM('52'!$P$13:$S$13)</f>
        <v>0</v>
      </c>
      <c r="H448" s="296">
        <f>SUM('52'!$P$14:$S$14)</f>
        <v>0</v>
      </c>
      <c r="I448" s="296">
        <f>SUM('52'!$P$15:$S$15)</f>
        <v>0</v>
      </c>
      <c r="J448" s="296">
        <f>SUM('52'!$P$16:$S$16)</f>
        <v>0</v>
      </c>
      <c r="K448" s="297">
        <f>SUM('52'!$P$31:$S$31)</f>
        <v>0</v>
      </c>
      <c r="L448" s="297">
        <f>SUM('52'!$P$32:$S$32)</f>
        <v>0</v>
      </c>
      <c r="M448" s="297">
        <f>SUM('52'!$P$33:$S$33)</f>
        <v>0</v>
      </c>
      <c r="N448" s="297">
        <f>SUM('52'!$P$34:$S$34)</f>
        <v>0</v>
      </c>
      <c r="O448" s="297">
        <f>SUM('52'!$P$35:$S$35)</f>
        <v>0</v>
      </c>
      <c r="P448" s="297">
        <f>SUM('52'!$P$36:$S$36)</f>
        <v>0</v>
      </c>
      <c r="Q448" s="298">
        <f>SUM('52'!$P$38:$S$38)</f>
        <v>0</v>
      </c>
      <c r="R448" s="298">
        <f>SUM('52'!$P$39:$S$39)</f>
        <v>0</v>
      </c>
      <c r="S448" s="298">
        <f>SUM('52'!$P$40:$S$40)</f>
        <v>0</v>
      </c>
      <c r="T448" s="277"/>
      <c r="U448" s="289">
        <f t="shared" si="30"/>
        <v>0</v>
      </c>
      <c r="V448" s="299">
        <f t="shared" si="31"/>
        <v>0</v>
      </c>
      <c r="W448" s="299">
        <f t="shared" si="32"/>
        <v>2.1632275721932395E-2</v>
      </c>
      <c r="X448" s="289">
        <f t="shared" si="33"/>
        <v>0</v>
      </c>
      <c r="Y448" s="299">
        <f t="shared" si="34"/>
        <v>2.1632275721932395E-2</v>
      </c>
    </row>
    <row r="449" spans="1:25" x14ac:dyDescent="0.2">
      <c r="B449" s="294" t="s">
        <v>3</v>
      </c>
      <c r="C449" s="295">
        <f t="shared" si="35"/>
        <v>45772</v>
      </c>
      <c r="D449" s="296">
        <f>SUM('52'!$T$10:$W$10)</f>
        <v>0</v>
      </c>
      <c r="E449" s="296">
        <f>SUM('52'!$T$11:$W$11)</f>
        <v>0</v>
      </c>
      <c r="F449" s="296">
        <f>SUM('52'!$T$12:$W$12)</f>
        <v>0</v>
      </c>
      <c r="G449" s="296">
        <f>SUM('52'!$T$13:$W$13)</f>
        <v>0</v>
      </c>
      <c r="H449" s="296">
        <f>SUM('52'!$T$14:$W$14)</f>
        <v>0</v>
      </c>
      <c r="I449" s="296">
        <f>SUM('52'!$T$15:$W$15)</f>
        <v>0</v>
      </c>
      <c r="J449" s="296">
        <f>SUM('52'!$T$16:$W$16)</f>
        <v>0</v>
      </c>
      <c r="K449" s="297">
        <f>SUM('52'!$T$31:$W$31)</f>
        <v>0</v>
      </c>
      <c r="L449" s="297">
        <f>SUM('52'!$T$32:$W$32)</f>
        <v>0</v>
      </c>
      <c r="M449" s="297">
        <f>SUM('52'!$T$33:$W$33)</f>
        <v>0</v>
      </c>
      <c r="N449" s="297">
        <f>SUM('52'!$T$34:$W$34)</f>
        <v>0</v>
      </c>
      <c r="O449" s="297">
        <f>SUM('52'!$T$35:$W$35)</f>
        <v>0</v>
      </c>
      <c r="P449" s="297">
        <f>SUM('52'!$T$36:$W$36)</f>
        <v>0</v>
      </c>
      <c r="Q449" s="298">
        <f>SUM('52'!$T$38:$W$38)</f>
        <v>0</v>
      </c>
      <c r="R449" s="298">
        <f>SUM('52'!$T$39:$W$39)</f>
        <v>0</v>
      </c>
      <c r="S449" s="298">
        <f>SUM('52'!$T$40:$W$40)</f>
        <v>0</v>
      </c>
      <c r="T449" s="277"/>
      <c r="U449" s="289">
        <f t="shared" si="30"/>
        <v>0</v>
      </c>
      <c r="V449" s="299">
        <f t="shared" si="31"/>
        <v>0</v>
      </c>
      <c r="W449" s="299">
        <f t="shared" si="32"/>
        <v>2.1132464024407303E-2</v>
      </c>
      <c r="X449" s="289">
        <f t="shared" si="33"/>
        <v>0</v>
      </c>
      <c r="Y449" s="299">
        <f t="shared" si="34"/>
        <v>2.1132464024407303E-2</v>
      </c>
    </row>
    <row r="450" spans="1:25" x14ac:dyDescent="0.2">
      <c r="B450" s="294" t="s">
        <v>4</v>
      </c>
      <c r="C450" s="295">
        <f t="shared" si="35"/>
        <v>45773</v>
      </c>
      <c r="D450" s="296">
        <f>SUM('52'!$X$10:$AA$10)</f>
        <v>0</v>
      </c>
      <c r="E450" s="296">
        <f>SUM('52'!$X$11:$AA$11)</f>
        <v>0</v>
      </c>
      <c r="F450" s="296">
        <f>SUM('52'!$X$12:$AA$12)</f>
        <v>0</v>
      </c>
      <c r="G450" s="296">
        <f>SUM('52'!$X$13:$AA$13)</f>
        <v>0</v>
      </c>
      <c r="H450" s="296">
        <f>SUM('52'!$X$14:$AA$14)</f>
        <v>0</v>
      </c>
      <c r="I450" s="296">
        <f>SUM('52'!$X$15:$AA$15)</f>
        <v>0</v>
      </c>
      <c r="J450" s="296">
        <f>SUM('52'!$X$16:$AA$16)</f>
        <v>0</v>
      </c>
      <c r="K450" s="297">
        <f>SUM('52'!$X$31:$AA$31)</f>
        <v>0</v>
      </c>
      <c r="L450" s="297">
        <f>SUM('52'!$X$32:$AA$32)</f>
        <v>0</v>
      </c>
      <c r="M450" s="297">
        <f>SUM('52'!$X$33:$AA$33)</f>
        <v>0</v>
      </c>
      <c r="N450" s="297">
        <f>SUM('52'!$X$34:$AA$34)</f>
        <v>0</v>
      </c>
      <c r="O450" s="297">
        <f>SUM('52'!$X$35:$AA$35)</f>
        <v>0</v>
      </c>
      <c r="P450" s="297">
        <f>SUM('52'!$X$36:$AA$36)</f>
        <v>0</v>
      </c>
      <c r="Q450" s="298">
        <f>SUM('52'!$X$38:$AA$38)</f>
        <v>0</v>
      </c>
      <c r="R450" s="298">
        <f>SUM('52'!$X$39:$AA$39)</f>
        <v>0</v>
      </c>
      <c r="S450" s="298">
        <f>SUM('52'!$X$40:$AA$40)</f>
        <v>0</v>
      </c>
      <c r="T450" s="277"/>
      <c r="U450" s="289">
        <f t="shared" si="30"/>
        <v>0</v>
      </c>
      <c r="V450" s="299">
        <f t="shared" si="31"/>
        <v>0</v>
      </c>
      <c r="W450" s="299">
        <f t="shared" si="32"/>
        <v>2.0644200429180554E-2</v>
      </c>
      <c r="X450" s="289">
        <f t="shared" si="33"/>
        <v>0</v>
      </c>
      <c r="Y450" s="299">
        <f t="shared" si="34"/>
        <v>2.0644200429180554E-2</v>
      </c>
    </row>
    <row r="451" spans="1:25" x14ac:dyDescent="0.2">
      <c r="B451" s="294" t="s">
        <v>5</v>
      </c>
      <c r="C451" s="295">
        <f t="shared" si="35"/>
        <v>45774</v>
      </c>
      <c r="D451" s="296">
        <f>SUM('52'!$AB$10:$AE$10)</f>
        <v>0</v>
      </c>
      <c r="E451" s="296">
        <f>SUM('52'!$AB$11:$AE$11)</f>
        <v>0</v>
      </c>
      <c r="F451" s="296">
        <f>SUM('52'!$AB$12:$AE$12)</f>
        <v>0</v>
      </c>
      <c r="G451" s="296">
        <f>SUM('52'!$AB$13:$AE$13)</f>
        <v>0</v>
      </c>
      <c r="H451" s="296">
        <f>SUM('52'!$AB$14:$AE$14)</f>
        <v>0</v>
      </c>
      <c r="I451" s="296">
        <f>SUM('52'!$AB$15:$AE$15)</f>
        <v>0</v>
      </c>
      <c r="J451" s="296">
        <f>SUM('52'!$AB$16:$AE$16)</f>
        <v>0</v>
      </c>
      <c r="K451" s="297">
        <f>SUM('52'!$AB$31:$AE$31)</f>
        <v>0</v>
      </c>
      <c r="L451" s="297">
        <f>SUM('52'!$AB$32:$AE$32)</f>
        <v>0</v>
      </c>
      <c r="M451" s="297">
        <f>SUM('52'!$AB$33:$AE$33)</f>
        <v>0</v>
      </c>
      <c r="N451" s="297">
        <f>SUM('52'!$AB$34:$AE$34)</f>
        <v>0</v>
      </c>
      <c r="O451" s="297">
        <f>SUM('52'!$AB$35:$AE$35)</f>
        <v>0</v>
      </c>
      <c r="P451" s="297">
        <f>SUM('52'!$AB$36:$AE$36)</f>
        <v>0</v>
      </c>
      <c r="Q451" s="298">
        <f>SUM('52'!$AB$38:$AE$38)</f>
        <v>0</v>
      </c>
      <c r="R451" s="298">
        <f>SUM('52'!$AB$39:$AE$39)</f>
        <v>0</v>
      </c>
      <c r="S451" s="298">
        <f>SUM('52'!$AB$40:$AE$40)</f>
        <v>0</v>
      </c>
      <c r="T451" s="277"/>
      <c r="U451" s="289">
        <f t="shared" si="30"/>
        <v>0</v>
      </c>
      <c r="V451" s="299">
        <f t="shared" si="31"/>
        <v>0</v>
      </c>
      <c r="W451" s="299">
        <f t="shared" si="32"/>
        <v>2.0167218118433857E-2</v>
      </c>
      <c r="X451" s="289">
        <f t="shared" si="33"/>
        <v>0</v>
      </c>
      <c r="Y451" s="299">
        <f t="shared" si="34"/>
        <v>2.0167218118433857E-2</v>
      </c>
    </row>
    <row r="452" spans="1:25" x14ac:dyDescent="0.2">
      <c r="A452" s="272">
        <v>53</v>
      </c>
      <c r="B452" s="294" t="s">
        <v>0</v>
      </c>
      <c r="C452" s="295">
        <f t="shared" si="35"/>
        <v>45775</v>
      </c>
      <c r="D452" s="300">
        <v>0</v>
      </c>
      <c r="E452" s="300">
        <v>0</v>
      </c>
      <c r="F452" s="300">
        <v>0</v>
      </c>
      <c r="G452" s="300">
        <v>0</v>
      </c>
      <c r="H452" s="300">
        <v>0</v>
      </c>
      <c r="I452" s="300">
        <v>0</v>
      </c>
      <c r="J452" s="300">
        <v>0</v>
      </c>
      <c r="K452" s="300">
        <v>0</v>
      </c>
      <c r="L452" s="300">
        <v>0</v>
      </c>
      <c r="M452" s="300">
        <v>0</v>
      </c>
      <c r="N452" s="300">
        <v>0</v>
      </c>
      <c r="O452" s="300">
        <v>0</v>
      </c>
      <c r="P452" s="300">
        <v>0</v>
      </c>
      <c r="Q452" s="300">
        <v>0</v>
      </c>
      <c r="R452" s="300">
        <v>0</v>
      </c>
      <c r="S452" s="300">
        <v>0</v>
      </c>
      <c r="T452" s="277"/>
      <c r="U452" s="289">
        <f t="shared" si="30"/>
        <v>0</v>
      </c>
      <c r="V452" s="299">
        <f t="shared" si="31"/>
        <v>0</v>
      </c>
      <c r="W452" s="299">
        <f t="shared" si="32"/>
        <v>1.9701256439149526E-2</v>
      </c>
      <c r="X452" s="289">
        <f t="shared" si="33"/>
        <v>0</v>
      </c>
      <c r="Y452" s="299">
        <f t="shared" si="34"/>
        <v>1.9701256439149526E-2</v>
      </c>
    </row>
    <row r="453" spans="1:25" x14ac:dyDescent="0.2">
      <c r="B453" s="294" t="s">
        <v>1</v>
      </c>
      <c r="C453" s="295">
        <f t="shared" si="35"/>
        <v>45776</v>
      </c>
      <c r="D453" s="300">
        <v>0</v>
      </c>
      <c r="E453" s="300">
        <v>0</v>
      </c>
      <c r="F453" s="300">
        <v>0</v>
      </c>
      <c r="G453" s="300">
        <v>0</v>
      </c>
      <c r="H453" s="300">
        <v>0</v>
      </c>
      <c r="I453" s="300">
        <v>0</v>
      </c>
      <c r="J453" s="300">
        <v>0</v>
      </c>
      <c r="K453" s="300">
        <v>0</v>
      </c>
      <c r="L453" s="300">
        <v>0</v>
      </c>
      <c r="M453" s="300">
        <v>0</v>
      </c>
      <c r="N453" s="300">
        <v>0</v>
      </c>
      <c r="O453" s="300">
        <v>0</v>
      </c>
      <c r="P453" s="300">
        <v>0</v>
      </c>
      <c r="Q453" s="300">
        <v>0</v>
      </c>
      <c r="R453" s="300">
        <v>0</v>
      </c>
      <c r="S453" s="300">
        <v>0</v>
      </c>
      <c r="T453" s="277"/>
      <c r="U453" s="289">
        <f t="shared" si="30"/>
        <v>0</v>
      </c>
      <c r="V453" s="299">
        <f t="shared" si="31"/>
        <v>0</v>
      </c>
      <c r="W453" s="299">
        <f t="shared" si="32"/>
        <v>1.924606076067336E-2</v>
      </c>
      <c r="X453" s="289">
        <f t="shared" si="33"/>
        <v>0</v>
      </c>
      <c r="Y453" s="299">
        <f t="shared" si="34"/>
        <v>1.924606076067336E-2</v>
      </c>
    </row>
    <row r="454" spans="1:25" x14ac:dyDescent="0.2">
      <c r="B454" s="294" t="s">
        <v>2</v>
      </c>
      <c r="C454" s="295">
        <f t="shared" si="35"/>
        <v>45777</v>
      </c>
      <c r="D454" s="300">
        <v>0</v>
      </c>
      <c r="E454" s="300">
        <v>0</v>
      </c>
      <c r="F454" s="300">
        <v>0</v>
      </c>
      <c r="G454" s="300">
        <v>0</v>
      </c>
      <c r="H454" s="300">
        <v>0</v>
      </c>
      <c r="I454" s="300">
        <v>0</v>
      </c>
      <c r="J454" s="300">
        <v>0</v>
      </c>
      <c r="K454" s="300">
        <v>0</v>
      </c>
      <c r="L454" s="300">
        <v>0</v>
      </c>
      <c r="M454" s="300">
        <v>0</v>
      </c>
      <c r="N454" s="300">
        <v>0</v>
      </c>
      <c r="O454" s="300">
        <v>0</v>
      </c>
      <c r="P454" s="300">
        <v>0</v>
      </c>
      <c r="Q454" s="300">
        <v>0</v>
      </c>
      <c r="R454" s="300">
        <v>0</v>
      </c>
      <c r="S454" s="300">
        <v>0</v>
      </c>
      <c r="T454" s="277"/>
      <c r="U454" s="289">
        <f t="shared" si="30"/>
        <v>0</v>
      </c>
      <c r="V454" s="299">
        <f t="shared" si="31"/>
        <v>0</v>
      </c>
      <c r="W454" s="299">
        <f t="shared" si="32"/>
        <v>1.8801382335568488E-2</v>
      </c>
      <c r="X454" s="289">
        <f t="shared" si="33"/>
        <v>0</v>
      </c>
      <c r="Y454" s="299">
        <f t="shared" si="34"/>
        <v>1.8801382335568488E-2</v>
      </c>
    </row>
    <row r="455" spans="1:25" x14ac:dyDescent="0.2">
      <c r="B455" s="294" t="s">
        <v>55</v>
      </c>
      <c r="C455" s="295">
        <f t="shared" si="35"/>
        <v>45778</v>
      </c>
      <c r="D455" s="300">
        <v>0</v>
      </c>
      <c r="E455" s="300">
        <v>0</v>
      </c>
      <c r="F455" s="300">
        <v>0</v>
      </c>
      <c r="G455" s="300">
        <v>0</v>
      </c>
      <c r="H455" s="300">
        <v>0</v>
      </c>
      <c r="I455" s="300">
        <v>0</v>
      </c>
      <c r="J455" s="300">
        <v>0</v>
      </c>
      <c r="K455" s="300">
        <v>0</v>
      </c>
      <c r="L455" s="300">
        <v>0</v>
      </c>
      <c r="M455" s="300">
        <v>0</v>
      </c>
      <c r="N455" s="300">
        <v>0</v>
      </c>
      <c r="O455" s="300">
        <v>0</v>
      </c>
      <c r="P455" s="300">
        <v>0</v>
      </c>
      <c r="Q455" s="300">
        <v>0</v>
      </c>
      <c r="R455" s="300">
        <v>0</v>
      </c>
      <c r="S455" s="300">
        <v>0</v>
      </c>
      <c r="T455" s="277"/>
      <c r="U455" s="289">
        <f t="shared" si="30"/>
        <v>0</v>
      </c>
      <c r="V455" s="299">
        <f t="shared" si="31"/>
        <v>0</v>
      </c>
      <c r="W455" s="299">
        <f t="shared" si="32"/>
        <v>1.8366978163684194E-2</v>
      </c>
      <c r="X455" s="289">
        <f t="shared" si="33"/>
        <v>0</v>
      </c>
      <c r="Y455" s="299">
        <f t="shared" si="34"/>
        <v>1.8366978163684194E-2</v>
      </c>
    </row>
    <row r="456" spans="1:25" x14ac:dyDescent="0.2">
      <c r="B456" s="294" t="s">
        <v>3</v>
      </c>
      <c r="C456" s="295">
        <f t="shared" si="35"/>
        <v>45779</v>
      </c>
      <c r="D456" s="300">
        <v>0</v>
      </c>
      <c r="E456" s="300">
        <v>0</v>
      </c>
      <c r="F456" s="300">
        <v>0</v>
      </c>
      <c r="G456" s="300">
        <v>0</v>
      </c>
      <c r="H456" s="300">
        <v>0</v>
      </c>
      <c r="I456" s="300">
        <v>0</v>
      </c>
      <c r="J456" s="300">
        <v>0</v>
      </c>
      <c r="K456" s="300">
        <v>0</v>
      </c>
      <c r="L456" s="300">
        <v>0</v>
      </c>
      <c r="M456" s="300">
        <v>0</v>
      </c>
      <c r="N456" s="300">
        <v>0</v>
      </c>
      <c r="O456" s="300">
        <v>0</v>
      </c>
      <c r="P456" s="300">
        <v>0</v>
      </c>
      <c r="Q456" s="300">
        <v>0</v>
      </c>
      <c r="R456" s="300">
        <v>0</v>
      </c>
      <c r="S456" s="300">
        <v>0</v>
      </c>
      <c r="T456" s="277"/>
      <c r="U456" s="289">
        <f t="shared" si="30"/>
        <v>0</v>
      </c>
      <c r="V456" s="299">
        <f t="shared" si="31"/>
        <v>0</v>
      </c>
      <c r="W456" s="299">
        <f t="shared" si="32"/>
        <v>1.7942610859365399E-2</v>
      </c>
      <c r="X456" s="289">
        <f t="shared" si="33"/>
        <v>0</v>
      </c>
      <c r="Y456" s="299">
        <f t="shared" si="34"/>
        <v>1.7942610859365399E-2</v>
      </c>
    </row>
    <row r="457" spans="1:25" x14ac:dyDescent="0.2">
      <c r="B457" s="294" t="s">
        <v>4</v>
      </c>
      <c r="C457" s="295">
        <f t="shared" si="35"/>
        <v>45780</v>
      </c>
      <c r="D457" s="300">
        <v>0</v>
      </c>
      <c r="E457" s="300">
        <v>0</v>
      </c>
      <c r="F457" s="300">
        <v>0</v>
      </c>
      <c r="G457" s="300">
        <v>0</v>
      </c>
      <c r="H457" s="300">
        <v>0</v>
      </c>
      <c r="I457" s="300">
        <v>0</v>
      </c>
      <c r="J457" s="300">
        <v>0</v>
      </c>
      <c r="K457" s="300">
        <v>0</v>
      </c>
      <c r="L457" s="300">
        <v>0</v>
      </c>
      <c r="M457" s="300">
        <v>0</v>
      </c>
      <c r="N457" s="300">
        <v>0</v>
      </c>
      <c r="O457" s="300">
        <v>0</v>
      </c>
      <c r="P457" s="300">
        <v>0</v>
      </c>
      <c r="Q457" s="300">
        <v>0</v>
      </c>
      <c r="R457" s="300">
        <v>0</v>
      </c>
      <c r="S457" s="300">
        <v>0</v>
      </c>
      <c r="T457" s="277"/>
      <c r="U457" s="289">
        <f t="shared" si="30"/>
        <v>0</v>
      </c>
      <c r="V457" s="299">
        <f t="shared" si="31"/>
        <v>0</v>
      </c>
      <c r="W457" s="299">
        <f t="shared" si="32"/>
        <v>1.7528048521730285E-2</v>
      </c>
      <c r="X457" s="289">
        <f t="shared" si="33"/>
        <v>0</v>
      </c>
      <c r="Y457" s="299">
        <f t="shared" si="34"/>
        <v>1.7528048521730285E-2</v>
      </c>
    </row>
    <row r="458" spans="1:25" x14ac:dyDescent="0.2">
      <c r="B458" s="294" t="s">
        <v>5</v>
      </c>
      <c r="C458" s="295">
        <f t="shared" si="35"/>
        <v>45781</v>
      </c>
      <c r="D458" s="300">
        <v>0</v>
      </c>
      <c r="E458" s="300">
        <v>0</v>
      </c>
      <c r="F458" s="300">
        <v>0</v>
      </c>
      <c r="G458" s="300">
        <v>0</v>
      </c>
      <c r="H458" s="300">
        <v>0</v>
      </c>
      <c r="I458" s="300">
        <v>0</v>
      </c>
      <c r="J458" s="300">
        <v>0</v>
      </c>
      <c r="K458" s="300">
        <v>0</v>
      </c>
      <c r="L458" s="300">
        <v>0</v>
      </c>
      <c r="M458" s="300">
        <v>0</v>
      </c>
      <c r="N458" s="300">
        <v>0</v>
      </c>
      <c r="O458" s="300">
        <v>0</v>
      </c>
      <c r="P458" s="300">
        <v>0</v>
      </c>
      <c r="Q458" s="300">
        <v>0</v>
      </c>
      <c r="R458" s="300">
        <v>0</v>
      </c>
      <c r="S458" s="300">
        <v>0</v>
      </c>
      <c r="T458" s="277"/>
      <c r="U458" s="289">
        <f t="shared" si="30"/>
        <v>0</v>
      </c>
      <c r="V458" s="299">
        <f t="shared" si="31"/>
        <v>0</v>
      </c>
      <c r="W458" s="299">
        <f t="shared" si="32"/>
        <v>1.7123064607945108E-2</v>
      </c>
      <c r="X458" s="289">
        <f t="shared" si="33"/>
        <v>0</v>
      </c>
      <c r="Y458" s="299">
        <f t="shared" si="34"/>
        <v>1.7123064607945108E-2</v>
      </c>
    </row>
    <row r="459" spans="1:25" x14ac:dyDescent="0.2">
      <c r="L459" s="277"/>
      <c r="M459" s="277"/>
      <c r="N459" s="277"/>
      <c r="O459" s="277"/>
      <c r="P459" s="277"/>
      <c r="Q459" s="277"/>
      <c r="R459" s="277"/>
      <c r="S459" s="277"/>
      <c r="T459" s="277"/>
    </row>
  </sheetData>
  <sheetProtection sheet="1" objects="1" scenarios="1"/>
  <protectedRanges>
    <protectedRange sqref="C37" name="startwert"/>
    <protectedRange sqref="G37" name="müdigkeit"/>
    <protectedRange sqref="K37" name="fitness"/>
  </protectedRanges>
  <mergeCells count="23">
    <mergeCell ref="L83:L84"/>
    <mergeCell ref="K83:K84"/>
    <mergeCell ref="Q82:S82"/>
    <mergeCell ref="S83:S84"/>
    <mergeCell ref="R83:R84"/>
    <mergeCell ref="Q83:Q84"/>
    <mergeCell ref="P83:P84"/>
    <mergeCell ref="A4:J10"/>
    <mergeCell ref="A39:C42"/>
    <mergeCell ref="E39:G42"/>
    <mergeCell ref="I39:K42"/>
    <mergeCell ref="J83:J84"/>
    <mergeCell ref="D82:J82"/>
    <mergeCell ref="K82:P82"/>
    <mergeCell ref="O83:O84"/>
    <mergeCell ref="N83:N84"/>
    <mergeCell ref="D83:D84"/>
    <mergeCell ref="E83:E84"/>
    <mergeCell ref="F83:F84"/>
    <mergeCell ref="G83:G84"/>
    <mergeCell ref="H83:H84"/>
    <mergeCell ref="I83:I84"/>
    <mergeCell ref="M83:M84"/>
  </mergeCells>
  <dataValidations count="4">
    <dataValidation allowBlank="1" showErrorMessage="1" promptTitle="Zahl zwischen 3 und 10" sqref="Y38:Z38 JV38 TR38 ADN38 ANJ38 AXF38 BHB38 BQX38 CAT38 CKP38 CUL38 DEH38 DOD38 DXZ38 EHV38 ERR38 FBN38 FLJ38 FVF38 GFB38 GOX38 GYT38 HIP38 HSL38 ICH38 IMD38 IVZ38 JFV38 JPR38 JZN38 KJJ38 KTF38 LDB38 LMX38 LWT38 MGP38 MQL38 NAH38 NKD38 NTZ38 ODV38 ONR38 OXN38 PHJ38 PRF38 QBB38 QKX38 QUT38 REP38 ROL38 RYH38 SID38 SRZ38 TBV38 TLR38 TVN38 UFJ38 UPF38 UZB38 VIX38 VST38 WCP38 WML38 WWH38 Y65580:Z65580 JV65580 TR65580 ADN65580 ANJ65580 AXF65580 BHB65580 BQX65580 CAT65580 CKP65580 CUL65580 DEH65580 DOD65580 DXZ65580 EHV65580 ERR65580 FBN65580 FLJ65580 FVF65580 GFB65580 GOX65580 GYT65580 HIP65580 HSL65580 ICH65580 IMD65580 IVZ65580 JFV65580 JPR65580 JZN65580 KJJ65580 KTF65580 LDB65580 LMX65580 LWT65580 MGP65580 MQL65580 NAH65580 NKD65580 NTZ65580 ODV65580 ONR65580 OXN65580 PHJ65580 PRF65580 QBB65580 QKX65580 QUT65580 REP65580 ROL65580 RYH65580 SID65580 SRZ65580 TBV65580 TLR65580 TVN65580 UFJ65580 UPF65580 UZB65580 VIX65580 VST65580 WCP65580 WML65580 WWH65580 Y131116:Z131116 JV131116 TR131116 ADN131116 ANJ131116 AXF131116 BHB131116 BQX131116 CAT131116 CKP131116 CUL131116 DEH131116 DOD131116 DXZ131116 EHV131116 ERR131116 FBN131116 FLJ131116 FVF131116 GFB131116 GOX131116 GYT131116 HIP131116 HSL131116 ICH131116 IMD131116 IVZ131116 JFV131116 JPR131116 JZN131116 KJJ131116 KTF131116 LDB131116 LMX131116 LWT131116 MGP131116 MQL131116 NAH131116 NKD131116 NTZ131116 ODV131116 ONR131116 OXN131116 PHJ131116 PRF131116 QBB131116 QKX131116 QUT131116 REP131116 ROL131116 RYH131116 SID131116 SRZ131116 TBV131116 TLR131116 TVN131116 UFJ131116 UPF131116 UZB131116 VIX131116 VST131116 WCP131116 WML131116 WWH131116 Y196652:Z196652 JV196652 TR196652 ADN196652 ANJ196652 AXF196652 BHB196652 BQX196652 CAT196652 CKP196652 CUL196652 DEH196652 DOD196652 DXZ196652 EHV196652 ERR196652 FBN196652 FLJ196652 FVF196652 GFB196652 GOX196652 GYT196652 HIP196652 HSL196652 ICH196652 IMD196652 IVZ196652 JFV196652 JPR196652 JZN196652 KJJ196652 KTF196652 LDB196652 LMX196652 LWT196652 MGP196652 MQL196652 NAH196652 NKD196652 NTZ196652 ODV196652 ONR196652 OXN196652 PHJ196652 PRF196652 QBB196652 QKX196652 QUT196652 REP196652 ROL196652 RYH196652 SID196652 SRZ196652 TBV196652 TLR196652 TVN196652 UFJ196652 UPF196652 UZB196652 VIX196652 VST196652 WCP196652 WML196652 WWH196652 Y262188:Z262188 JV262188 TR262188 ADN262188 ANJ262188 AXF262188 BHB262188 BQX262188 CAT262188 CKP262188 CUL262188 DEH262188 DOD262188 DXZ262188 EHV262188 ERR262188 FBN262188 FLJ262188 FVF262188 GFB262188 GOX262188 GYT262188 HIP262188 HSL262188 ICH262188 IMD262188 IVZ262188 JFV262188 JPR262188 JZN262188 KJJ262188 KTF262188 LDB262188 LMX262188 LWT262188 MGP262188 MQL262188 NAH262188 NKD262188 NTZ262188 ODV262188 ONR262188 OXN262188 PHJ262188 PRF262188 QBB262188 QKX262188 QUT262188 REP262188 ROL262188 RYH262188 SID262188 SRZ262188 TBV262188 TLR262188 TVN262188 UFJ262188 UPF262188 UZB262188 VIX262188 VST262188 WCP262188 WML262188 WWH262188 Y327724:Z327724 JV327724 TR327724 ADN327724 ANJ327724 AXF327724 BHB327724 BQX327724 CAT327724 CKP327724 CUL327724 DEH327724 DOD327724 DXZ327724 EHV327724 ERR327724 FBN327724 FLJ327724 FVF327724 GFB327724 GOX327724 GYT327724 HIP327724 HSL327724 ICH327724 IMD327724 IVZ327724 JFV327724 JPR327724 JZN327724 KJJ327724 KTF327724 LDB327724 LMX327724 LWT327724 MGP327724 MQL327724 NAH327724 NKD327724 NTZ327724 ODV327724 ONR327724 OXN327724 PHJ327724 PRF327724 QBB327724 QKX327724 QUT327724 REP327724 ROL327724 RYH327724 SID327724 SRZ327724 TBV327724 TLR327724 TVN327724 UFJ327724 UPF327724 UZB327724 VIX327724 VST327724 WCP327724 WML327724 WWH327724 Y393260:Z393260 JV393260 TR393260 ADN393260 ANJ393260 AXF393260 BHB393260 BQX393260 CAT393260 CKP393260 CUL393260 DEH393260 DOD393260 DXZ393260 EHV393260 ERR393260 FBN393260 FLJ393260 FVF393260 GFB393260 GOX393260 GYT393260 HIP393260 HSL393260 ICH393260 IMD393260 IVZ393260 JFV393260 JPR393260 JZN393260 KJJ393260 KTF393260 LDB393260 LMX393260 LWT393260 MGP393260 MQL393260 NAH393260 NKD393260 NTZ393260 ODV393260 ONR393260 OXN393260 PHJ393260 PRF393260 QBB393260 QKX393260 QUT393260 REP393260 ROL393260 RYH393260 SID393260 SRZ393260 TBV393260 TLR393260 TVN393260 UFJ393260 UPF393260 UZB393260 VIX393260 VST393260 WCP393260 WML393260 WWH393260 Y458796:Z458796 JV458796 TR458796 ADN458796 ANJ458796 AXF458796 BHB458796 BQX458796 CAT458796 CKP458796 CUL458796 DEH458796 DOD458796 DXZ458796 EHV458796 ERR458796 FBN458796 FLJ458796 FVF458796 GFB458796 GOX458796 GYT458796 HIP458796 HSL458796 ICH458796 IMD458796 IVZ458796 JFV458796 JPR458796 JZN458796 KJJ458796 KTF458796 LDB458796 LMX458796 LWT458796 MGP458796 MQL458796 NAH458796 NKD458796 NTZ458796 ODV458796 ONR458796 OXN458796 PHJ458796 PRF458796 QBB458796 QKX458796 QUT458796 REP458796 ROL458796 RYH458796 SID458796 SRZ458796 TBV458796 TLR458796 TVN458796 UFJ458796 UPF458796 UZB458796 VIX458796 VST458796 WCP458796 WML458796 WWH458796 Y524332:Z524332 JV524332 TR524332 ADN524332 ANJ524332 AXF524332 BHB524332 BQX524332 CAT524332 CKP524332 CUL524332 DEH524332 DOD524332 DXZ524332 EHV524332 ERR524332 FBN524332 FLJ524332 FVF524332 GFB524332 GOX524332 GYT524332 HIP524332 HSL524332 ICH524332 IMD524332 IVZ524332 JFV524332 JPR524332 JZN524332 KJJ524332 KTF524332 LDB524332 LMX524332 LWT524332 MGP524332 MQL524332 NAH524332 NKD524332 NTZ524332 ODV524332 ONR524332 OXN524332 PHJ524332 PRF524332 QBB524332 QKX524332 QUT524332 REP524332 ROL524332 RYH524332 SID524332 SRZ524332 TBV524332 TLR524332 TVN524332 UFJ524332 UPF524332 UZB524332 VIX524332 VST524332 WCP524332 WML524332 WWH524332 Y589868:Z589868 JV589868 TR589868 ADN589868 ANJ589868 AXF589868 BHB589868 BQX589868 CAT589868 CKP589868 CUL589868 DEH589868 DOD589868 DXZ589868 EHV589868 ERR589868 FBN589868 FLJ589868 FVF589868 GFB589868 GOX589868 GYT589868 HIP589868 HSL589868 ICH589868 IMD589868 IVZ589868 JFV589868 JPR589868 JZN589868 KJJ589868 KTF589868 LDB589868 LMX589868 LWT589868 MGP589868 MQL589868 NAH589868 NKD589868 NTZ589868 ODV589868 ONR589868 OXN589868 PHJ589868 PRF589868 QBB589868 QKX589868 QUT589868 REP589868 ROL589868 RYH589868 SID589868 SRZ589868 TBV589868 TLR589868 TVN589868 UFJ589868 UPF589868 UZB589868 VIX589868 VST589868 WCP589868 WML589868 WWH589868 Y655404:Z655404 JV655404 TR655404 ADN655404 ANJ655404 AXF655404 BHB655404 BQX655404 CAT655404 CKP655404 CUL655404 DEH655404 DOD655404 DXZ655404 EHV655404 ERR655404 FBN655404 FLJ655404 FVF655404 GFB655404 GOX655404 GYT655404 HIP655404 HSL655404 ICH655404 IMD655404 IVZ655404 JFV655404 JPR655404 JZN655404 KJJ655404 KTF655404 LDB655404 LMX655404 LWT655404 MGP655404 MQL655404 NAH655404 NKD655404 NTZ655404 ODV655404 ONR655404 OXN655404 PHJ655404 PRF655404 QBB655404 QKX655404 QUT655404 REP655404 ROL655404 RYH655404 SID655404 SRZ655404 TBV655404 TLR655404 TVN655404 UFJ655404 UPF655404 UZB655404 VIX655404 VST655404 WCP655404 WML655404 WWH655404 Y720940:Z720940 JV720940 TR720940 ADN720940 ANJ720940 AXF720940 BHB720940 BQX720940 CAT720940 CKP720940 CUL720940 DEH720940 DOD720940 DXZ720940 EHV720940 ERR720940 FBN720940 FLJ720940 FVF720940 GFB720940 GOX720940 GYT720940 HIP720940 HSL720940 ICH720940 IMD720940 IVZ720940 JFV720940 JPR720940 JZN720940 KJJ720940 KTF720940 LDB720940 LMX720940 LWT720940 MGP720940 MQL720940 NAH720940 NKD720940 NTZ720940 ODV720940 ONR720940 OXN720940 PHJ720940 PRF720940 QBB720940 QKX720940 QUT720940 REP720940 ROL720940 RYH720940 SID720940 SRZ720940 TBV720940 TLR720940 TVN720940 UFJ720940 UPF720940 UZB720940 VIX720940 VST720940 WCP720940 WML720940 WWH720940 Y786476:Z786476 JV786476 TR786476 ADN786476 ANJ786476 AXF786476 BHB786476 BQX786476 CAT786476 CKP786476 CUL786476 DEH786476 DOD786476 DXZ786476 EHV786476 ERR786476 FBN786476 FLJ786476 FVF786476 GFB786476 GOX786476 GYT786476 HIP786476 HSL786476 ICH786476 IMD786476 IVZ786476 JFV786476 JPR786476 JZN786476 KJJ786476 KTF786476 LDB786476 LMX786476 LWT786476 MGP786476 MQL786476 NAH786476 NKD786476 NTZ786476 ODV786476 ONR786476 OXN786476 PHJ786476 PRF786476 QBB786476 QKX786476 QUT786476 REP786476 ROL786476 RYH786476 SID786476 SRZ786476 TBV786476 TLR786476 TVN786476 UFJ786476 UPF786476 UZB786476 VIX786476 VST786476 WCP786476 WML786476 WWH786476 Y852012:Z852012 JV852012 TR852012 ADN852012 ANJ852012 AXF852012 BHB852012 BQX852012 CAT852012 CKP852012 CUL852012 DEH852012 DOD852012 DXZ852012 EHV852012 ERR852012 FBN852012 FLJ852012 FVF852012 GFB852012 GOX852012 GYT852012 HIP852012 HSL852012 ICH852012 IMD852012 IVZ852012 JFV852012 JPR852012 JZN852012 KJJ852012 KTF852012 LDB852012 LMX852012 LWT852012 MGP852012 MQL852012 NAH852012 NKD852012 NTZ852012 ODV852012 ONR852012 OXN852012 PHJ852012 PRF852012 QBB852012 QKX852012 QUT852012 REP852012 ROL852012 RYH852012 SID852012 SRZ852012 TBV852012 TLR852012 TVN852012 UFJ852012 UPF852012 UZB852012 VIX852012 VST852012 WCP852012 WML852012 WWH852012 Y917548:Z917548 JV917548 TR917548 ADN917548 ANJ917548 AXF917548 BHB917548 BQX917548 CAT917548 CKP917548 CUL917548 DEH917548 DOD917548 DXZ917548 EHV917548 ERR917548 FBN917548 FLJ917548 FVF917548 GFB917548 GOX917548 GYT917548 HIP917548 HSL917548 ICH917548 IMD917548 IVZ917548 JFV917548 JPR917548 JZN917548 KJJ917548 KTF917548 LDB917548 LMX917548 LWT917548 MGP917548 MQL917548 NAH917548 NKD917548 NTZ917548 ODV917548 ONR917548 OXN917548 PHJ917548 PRF917548 QBB917548 QKX917548 QUT917548 REP917548 ROL917548 RYH917548 SID917548 SRZ917548 TBV917548 TLR917548 TVN917548 UFJ917548 UPF917548 UZB917548 VIX917548 VST917548 WCP917548 WML917548 WWH917548 Y983084:Z983084 JV983084 TR983084 ADN983084 ANJ983084 AXF983084 BHB983084 BQX983084 CAT983084 CKP983084 CUL983084 DEH983084 DOD983084 DXZ983084 EHV983084 ERR983084 FBN983084 FLJ983084 FVF983084 GFB983084 GOX983084 GYT983084 HIP983084 HSL983084 ICH983084 IMD983084 IVZ983084 JFV983084 JPR983084 JZN983084 KJJ983084 KTF983084 LDB983084 LMX983084 LWT983084 MGP983084 MQL983084 NAH983084 NKD983084 NTZ983084 ODV983084 ONR983084 OXN983084 PHJ983084 PRF983084 QBB983084 QKX983084 QUT983084 REP983084 ROL983084 RYH983084 SID983084 SRZ983084 TBV983084 TLR983084 TVN983084 UFJ983084 UPF983084 UZB983084 VIX983084 VST983084 WCP983084 WML983084 WWH983084" xr:uid="{00000000-0002-0000-3C00-000000000000}"/>
    <dataValidation type="whole" allowBlank="1" showInputMessage="1" showErrorMessage="1" sqref="C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C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C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C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C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C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C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C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C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C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C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C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C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C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C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C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xr:uid="{00000000-0002-0000-3C00-000001000000}">
      <formula1>0</formula1>
      <formula2>1000</formula2>
    </dataValidation>
    <dataValidation type="list" allowBlank="1" showInputMessage="1" showErrorMessage="1" sqref="G37 WVX983083 WMB983083 WCF983083 VSJ983083 VIN983083 UYR983083 UOV983083 UEZ983083 TVD983083 TLH983083 TBL983083 SRP983083 SHT983083 RXX983083 ROB983083 REF983083 QUJ983083 QKN983083 QAR983083 PQV983083 PGZ983083 OXD983083 ONH983083 ODL983083 NTP983083 NJT983083 MZX983083 MQB983083 MGF983083 LWJ983083 LMN983083 LCR983083 KSV983083 KIZ983083 JZD983083 JPH983083 JFL983083 IVP983083 ILT983083 IBX983083 HSB983083 HIF983083 GYJ983083 GON983083 GER983083 FUV983083 FKZ983083 FBD983083 ERH983083 EHL983083 DXP983083 DNT983083 DDX983083 CUB983083 CKF983083 CAJ983083 BQN983083 BGR983083 AWV983083 AMZ983083 ADD983083 TH983083 JL983083 G983083 WVX917547 WMB917547 WCF917547 VSJ917547 VIN917547 UYR917547 UOV917547 UEZ917547 TVD917547 TLH917547 TBL917547 SRP917547 SHT917547 RXX917547 ROB917547 REF917547 QUJ917547 QKN917547 QAR917547 PQV917547 PGZ917547 OXD917547 ONH917547 ODL917547 NTP917547 NJT917547 MZX917547 MQB917547 MGF917547 LWJ917547 LMN917547 LCR917547 KSV917547 KIZ917547 JZD917547 JPH917547 JFL917547 IVP917547 ILT917547 IBX917547 HSB917547 HIF917547 GYJ917547 GON917547 GER917547 FUV917547 FKZ917547 FBD917547 ERH917547 EHL917547 DXP917547 DNT917547 DDX917547 CUB917547 CKF917547 CAJ917547 BQN917547 BGR917547 AWV917547 AMZ917547 ADD917547 TH917547 JL917547 G917547 WVX852011 WMB852011 WCF852011 VSJ852011 VIN852011 UYR852011 UOV852011 UEZ852011 TVD852011 TLH852011 TBL852011 SRP852011 SHT852011 RXX852011 ROB852011 REF852011 QUJ852011 QKN852011 QAR852011 PQV852011 PGZ852011 OXD852011 ONH852011 ODL852011 NTP852011 NJT852011 MZX852011 MQB852011 MGF852011 LWJ852011 LMN852011 LCR852011 KSV852011 KIZ852011 JZD852011 JPH852011 JFL852011 IVP852011 ILT852011 IBX852011 HSB852011 HIF852011 GYJ852011 GON852011 GER852011 FUV852011 FKZ852011 FBD852011 ERH852011 EHL852011 DXP852011 DNT852011 DDX852011 CUB852011 CKF852011 CAJ852011 BQN852011 BGR852011 AWV852011 AMZ852011 ADD852011 TH852011 JL852011 G852011 WVX786475 WMB786475 WCF786475 VSJ786475 VIN786475 UYR786475 UOV786475 UEZ786475 TVD786475 TLH786475 TBL786475 SRP786475 SHT786475 RXX786475 ROB786475 REF786475 QUJ786475 QKN786475 QAR786475 PQV786475 PGZ786475 OXD786475 ONH786475 ODL786475 NTP786475 NJT786475 MZX786475 MQB786475 MGF786475 LWJ786475 LMN786475 LCR786475 KSV786475 KIZ786475 JZD786475 JPH786475 JFL786475 IVP786475 ILT786475 IBX786475 HSB786475 HIF786475 GYJ786475 GON786475 GER786475 FUV786475 FKZ786475 FBD786475 ERH786475 EHL786475 DXP786475 DNT786475 DDX786475 CUB786475 CKF786475 CAJ786475 BQN786475 BGR786475 AWV786475 AMZ786475 ADD786475 TH786475 JL786475 G786475 WVX720939 WMB720939 WCF720939 VSJ720939 VIN720939 UYR720939 UOV720939 UEZ720939 TVD720939 TLH720939 TBL720939 SRP720939 SHT720939 RXX720939 ROB720939 REF720939 QUJ720939 QKN720939 QAR720939 PQV720939 PGZ720939 OXD720939 ONH720939 ODL720939 NTP720939 NJT720939 MZX720939 MQB720939 MGF720939 LWJ720939 LMN720939 LCR720939 KSV720939 KIZ720939 JZD720939 JPH720939 JFL720939 IVP720939 ILT720939 IBX720939 HSB720939 HIF720939 GYJ720939 GON720939 GER720939 FUV720939 FKZ720939 FBD720939 ERH720939 EHL720939 DXP720939 DNT720939 DDX720939 CUB720939 CKF720939 CAJ720939 BQN720939 BGR720939 AWV720939 AMZ720939 ADD720939 TH720939 JL720939 G720939 WVX655403 WMB655403 WCF655403 VSJ655403 VIN655403 UYR655403 UOV655403 UEZ655403 TVD655403 TLH655403 TBL655403 SRP655403 SHT655403 RXX655403 ROB655403 REF655403 QUJ655403 QKN655403 QAR655403 PQV655403 PGZ655403 OXD655403 ONH655403 ODL655403 NTP655403 NJT655403 MZX655403 MQB655403 MGF655403 LWJ655403 LMN655403 LCR655403 KSV655403 KIZ655403 JZD655403 JPH655403 JFL655403 IVP655403 ILT655403 IBX655403 HSB655403 HIF655403 GYJ655403 GON655403 GER655403 FUV655403 FKZ655403 FBD655403 ERH655403 EHL655403 DXP655403 DNT655403 DDX655403 CUB655403 CKF655403 CAJ655403 BQN655403 BGR655403 AWV655403 AMZ655403 ADD655403 TH655403 JL655403 G655403 WVX589867 WMB589867 WCF589867 VSJ589867 VIN589867 UYR589867 UOV589867 UEZ589867 TVD589867 TLH589867 TBL589867 SRP589867 SHT589867 RXX589867 ROB589867 REF589867 QUJ589867 QKN589867 QAR589867 PQV589867 PGZ589867 OXD589867 ONH589867 ODL589867 NTP589867 NJT589867 MZX589867 MQB589867 MGF589867 LWJ589867 LMN589867 LCR589867 KSV589867 KIZ589867 JZD589867 JPH589867 JFL589867 IVP589867 ILT589867 IBX589867 HSB589867 HIF589867 GYJ589867 GON589867 GER589867 FUV589867 FKZ589867 FBD589867 ERH589867 EHL589867 DXP589867 DNT589867 DDX589867 CUB589867 CKF589867 CAJ589867 BQN589867 BGR589867 AWV589867 AMZ589867 ADD589867 TH589867 JL589867 G589867 WVX524331 WMB524331 WCF524331 VSJ524331 VIN524331 UYR524331 UOV524331 UEZ524331 TVD524331 TLH524331 TBL524331 SRP524331 SHT524331 RXX524331 ROB524331 REF524331 QUJ524331 QKN524331 QAR524331 PQV524331 PGZ524331 OXD524331 ONH524331 ODL524331 NTP524331 NJT524331 MZX524331 MQB524331 MGF524331 LWJ524331 LMN524331 LCR524331 KSV524331 KIZ524331 JZD524331 JPH524331 JFL524331 IVP524331 ILT524331 IBX524331 HSB524331 HIF524331 GYJ524331 GON524331 GER524331 FUV524331 FKZ524331 FBD524331 ERH524331 EHL524331 DXP524331 DNT524331 DDX524331 CUB524331 CKF524331 CAJ524331 BQN524331 BGR524331 AWV524331 AMZ524331 ADD524331 TH524331 JL524331 G524331 WVX458795 WMB458795 WCF458795 VSJ458795 VIN458795 UYR458795 UOV458795 UEZ458795 TVD458795 TLH458795 TBL458795 SRP458795 SHT458795 RXX458795 ROB458795 REF458795 QUJ458795 QKN458795 QAR458795 PQV458795 PGZ458795 OXD458795 ONH458795 ODL458795 NTP458795 NJT458795 MZX458795 MQB458795 MGF458795 LWJ458795 LMN458795 LCR458795 KSV458795 KIZ458795 JZD458795 JPH458795 JFL458795 IVP458795 ILT458795 IBX458795 HSB458795 HIF458795 GYJ458795 GON458795 GER458795 FUV458795 FKZ458795 FBD458795 ERH458795 EHL458795 DXP458795 DNT458795 DDX458795 CUB458795 CKF458795 CAJ458795 BQN458795 BGR458795 AWV458795 AMZ458795 ADD458795 TH458795 JL458795 G458795 WVX393259 WMB393259 WCF393259 VSJ393259 VIN393259 UYR393259 UOV393259 UEZ393259 TVD393259 TLH393259 TBL393259 SRP393259 SHT393259 RXX393259 ROB393259 REF393259 QUJ393259 QKN393259 QAR393259 PQV393259 PGZ393259 OXD393259 ONH393259 ODL393259 NTP393259 NJT393259 MZX393259 MQB393259 MGF393259 LWJ393259 LMN393259 LCR393259 KSV393259 KIZ393259 JZD393259 JPH393259 JFL393259 IVP393259 ILT393259 IBX393259 HSB393259 HIF393259 GYJ393259 GON393259 GER393259 FUV393259 FKZ393259 FBD393259 ERH393259 EHL393259 DXP393259 DNT393259 DDX393259 CUB393259 CKF393259 CAJ393259 BQN393259 BGR393259 AWV393259 AMZ393259 ADD393259 TH393259 JL393259 G393259 WVX327723 WMB327723 WCF327723 VSJ327723 VIN327723 UYR327723 UOV327723 UEZ327723 TVD327723 TLH327723 TBL327723 SRP327723 SHT327723 RXX327723 ROB327723 REF327723 QUJ327723 QKN327723 QAR327723 PQV327723 PGZ327723 OXD327723 ONH327723 ODL327723 NTP327723 NJT327723 MZX327723 MQB327723 MGF327723 LWJ327723 LMN327723 LCR327723 KSV327723 KIZ327723 JZD327723 JPH327723 JFL327723 IVP327723 ILT327723 IBX327723 HSB327723 HIF327723 GYJ327723 GON327723 GER327723 FUV327723 FKZ327723 FBD327723 ERH327723 EHL327723 DXP327723 DNT327723 DDX327723 CUB327723 CKF327723 CAJ327723 BQN327723 BGR327723 AWV327723 AMZ327723 ADD327723 TH327723 JL327723 G327723 WVX262187 WMB262187 WCF262187 VSJ262187 VIN262187 UYR262187 UOV262187 UEZ262187 TVD262187 TLH262187 TBL262187 SRP262187 SHT262187 RXX262187 ROB262187 REF262187 QUJ262187 QKN262187 QAR262187 PQV262187 PGZ262187 OXD262187 ONH262187 ODL262187 NTP262187 NJT262187 MZX262187 MQB262187 MGF262187 LWJ262187 LMN262187 LCR262187 KSV262187 KIZ262187 JZD262187 JPH262187 JFL262187 IVP262187 ILT262187 IBX262187 HSB262187 HIF262187 GYJ262187 GON262187 GER262187 FUV262187 FKZ262187 FBD262187 ERH262187 EHL262187 DXP262187 DNT262187 DDX262187 CUB262187 CKF262187 CAJ262187 BQN262187 BGR262187 AWV262187 AMZ262187 ADD262187 TH262187 JL262187 G262187 WVX196651 WMB196651 WCF196651 VSJ196651 VIN196651 UYR196651 UOV196651 UEZ196651 TVD196651 TLH196651 TBL196651 SRP196651 SHT196651 RXX196651 ROB196651 REF196651 QUJ196651 QKN196651 QAR196651 PQV196651 PGZ196651 OXD196651 ONH196651 ODL196651 NTP196651 NJT196651 MZX196651 MQB196651 MGF196651 LWJ196651 LMN196651 LCR196651 KSV196651 KIZ196651 JZD196651 JPH196651 JFL196651 IVP196651 ILT196651 IBX196651 HSB196651 HIF196651 GYJ196651 GON196651 GER196651 FUV196651 FKZ196651 FBD196651 ERH196651 EHL196651 DXP196651 DNT196651 DDX196651 CUB196651 CKF196651 CAJ196651 BQN196651 BGR196651 AWV196651 AMZ196651 ADD196651 TH196651 JL196651 G196651 WVX131115 WMB131115 WCF131115 VSJ131115 VIN131115 UYR131115 UOV131115 UEZ131115 TVD131115 TLH131115 TBL131115 SRP131115 SHT131115 RXX131115 ROB131115 REF131115 QUJ131115 QKN131115 QAR131115 PQV131115 PGZ131115 OXD131115 ONH131115 ODL131115 NTP131115 NJT131115 MZX131115 MQB131115 MGF131115 LWJ131115 LMN131115 LCR131115 KSV131115 KIZ131115 JZD131115 JPH131115 JFL131115 IVP131115 ILT131115 IBX131115 HSB131115 HIF131115 GYJ131115 GON131115 GER131115 FUV131115 FKZ131115 FBD131115 ERH131115 EHL131115 DXP131115 DNT131115 DDX131115 CUB131115 CKF131115 CAJ131115 BQN131115 BGR131115 AWV131115 AMZ131115 ADD131115 TH131115 JL131115 G131115 WVX65579 WMB65579 WCF65579 VSJ65579 VIN65579 UYR65579 UOV65579 UEZ65579 TVD65579 TLH65579 TBL65579 SRP65579 SHT65579 RXX65579 ROB65579 REF65579 QUJ65579 QKN65579 QAR65579 PQV65579 PGZ65579 OXD65579 ONH65579 ODL65579 NTP65579 NJT65579 MZX65579 MQB65579 MGF65579 LWJ65579 LMN65579 LCR65579 KSV65579 KIZ65579 JZD65579 JPH65579 JFL65579 IVP65579 ILT65579 IBX65579 HSB65579 HIF65579 GYJ65579 GON65579 GER65579 FUV65579 FKZ65579 FBD65579 ERH65579 EHL65579 DXP65579 DNT65579 DDX65579 CUB65579 CKF65579 CAJ65579 BQN65579 BGR65579 AWV65579 AMZ65579 ADD65579 TH65579 JL65579 G65579 WVX37 WMB37 WCF37 VSJ37 VIN37 UYR37 UOV37 UEZ37 TVD37 TLH37 TBL37 SRP37 SHT37 RXX37 ROB37 REF37 QUJ37 QKN37 QAR37 PQV37 PGZ37 OXD37 ONH37 ODL37 NTP37 NJT37 MZX37 MQB37 MGF37 LWJ37 LMN37 LCR37 KSV37 KIZ37 JZD37 JPH37 JFL37 IVP37 ILT37 IBX37 HSB37 HIF37 GYJ37 GON37 GER37 FUV37 FKZ37 FBD37 ERH37 EHL37 DXP37 DNT37 DDX37 CUB37 CKF37 CAJ37 BQN37 BGR37 AWV37 AMZ37 ADD37 TH37 JL37" xr:uid="{00000000-0002-0000-3C00-000002000000}">
      <formula1>$AA$88:$AA$92</formula1>
    </dataValidation>
    <dataValidation type="list" allowBlank="1" showInputMessage="1" showErrorMessage="1" sqref="K37 WWB983083 WMF983083 WCJ983083 VSN983083 VIR983083 UYV983083 UOZ983083 UFD983083 TVH983083 TLL983083 TBP983083 SRT983083 SHX983083 RYB983083 ROF983083 REJ983083 QUN983083 QKR983083 QAV983083 PQZ983083 PHD983083 OXH983083 ONL983083 ODP983083 NTT983083 NJX983083 NAB983083 MQF983083 MGJ983083 LWN983083 LMR983083 LCV983083 KSZ983083 KJD983083 JZH983083 JPL983083 JFP983083 IVT983083 ILX983083 ICB983083 HSF983083 HIJ983083 GYN983083 GOR983083 GEV983083 FUZ983083 FLD983083 FBH983083 ERL983083 EHP983083 DXT983083 DNX983083 DEB983083 CUF983083 CKJ983083 CAN983083 BQR983083 BGV983083 AWZ983083 AND983083 ADH983083 TL983083 JP983083 K983083 WWB917547 WMF917547 WCJ917547 VSN917547 VIR917547 UYV917547 UOZ917547 UFD917547 TVH917547 TLL917547 TBP917547 SRT917547 SHX917547 RYB917547 ROF917547 REJ917547 QUN917547 QKR917547 QAV917547 PQZ917547 PHD917547 OXH917547 ONL917547 ODP917547 NTT917547 NJX917547 NAB917547 MQF917547 MGJ917547 LWN917547 LMR917547 LCV917547 KSZ917547 KJD917547 JZH917547 JPL917547 JFP917547 IVT917547 ILX917547 ICB917547 HSF917547 HIJ917547 GYN917547 GOR917547 GEV917547 FUZ917547 FLD917547 FBH917547 ERL917547 EHP917547 DXT917547 DNX917547 DEB917547 CUF917547 CKJ917547 CAN917547 BQR917547 BGV917547 AWZ917547 AND917547 ADH917547 TL917547 JP917547 K917547 WWB852011 WMF852011 WCJ852011 VSN852011 VIR852011 UYV852011 UOZ852011 UFD852011 TVH852011 TLL852011 TBP852011 SRT852011 SHX852011 RYB852011 ROF852011 REJ852011 QUN852011 QKR852011 QAV852011 PQZ852011 PHD852011 OXH852011 ONL852011 ODP852011 NTT852011 NJX852011 NAB852011 MQF852011 MGJ852011 LWN852011 LMR852011 LCV852011 KSZ852011 KJD852011 JZH852011 JPL852011 JFP852011 IVT852011 ILX852011 ICB852011 HSF852011 HIJ852011 GYN852011 GOR852011 GEV852011 FUZ852011 FLD852011 FBH852011 ERL852011 EHP852011 DXT852011 DNX852011 DEB852011 CUF852011 CKJ852011 CAN852011 BQR852011 BGV852011 AWZ852011 AND852011 ADH852011 TL852011 JP852011 K852011 WWB786475 WMF786475 WCJ786475 VSN786475 VIR786475 UYV786475 UOZ786475 UFD786475 TVH786475 TLL786475 TBP786475 SRT786475 SHX786475 RYB786475 ROF786475 REJ786475 QUN786475 QKR786475 QAV786475 PQZ786475 PHD786475 OXH786475 ONL786475 ODP786475 NTT786475 NJX786475 NAB786475 MQF786475 MGJ786475 LWN786475 LMR786475 LCV786475 KSZ786475 KJD786475 JZH786475 JPL786475 JFP786475 IVT786475 ILX786475 ICB786475 HSF786475 HIJ786475 GYN786475 GOR786475 GEV786475 FUZ786475 FLD786475 FBH786475 ERL786475 EHP786475 DXT786475 DNX786475 DEB786475 CUF786475 CKJ786475 CAN786475 BQR786475 BGV786475 AWZ786475 AND786475 ADH786475 TL786475 JP786475 K786475 WWB720939 WMF720939 WCJ720939 VSN720939 VIR720939 UYV720939 UOZ720939 UFD720939 TVH720939 TLL720939 TBP720939 SRT720939 SHX720939 RYB720939 ROF720939 REJ720939 QUN720939 QKR720939 QAV720939 PQZ720939 PHD720939 OXH720939 ONL720939 ODP720939 NTT720939 NJX720939 NAB720939 MQF720939 MGJ720939 LWN720939 LMR720939 LCV720939 KSZ720939 KJD720939 JZH720939 JPL720939 JFP720939 IVT720939 ILX720939 ICB720939 HSF720939 HIJ720939 GYN720939 GOR720939 GEV720939 FUZ720939 FLD720939 FBH720939 ERL720939 EHP720939 DXT720939 DNX720939 DEB720939 CUF720939 CKJ720939 CAN720939 BQR720939 BGV720939 AWZ720939 AND720939 ADH720939 TL720939 JP720939 K720939 WWB655403 WMF655403 WCJ655403 VSN655403 VIR655403 UYV655403 UOZ655403 UFD655403 TVH655403 TLL655403 TBP655403 SRT655403 SHX655403 RYB655403 ROF655403 REJ655403 QUN655403 QKR655403 QAV655403 PQZ655403 PHD655403 OXH655403 ONL655403 ODP655403 NTT655403 NJX655403 NAB655403 MQF655403 MGJ655403 LWN655403 LMR655403 LCV655403 KSZ655403 KJD655403 JZH655403 JPL655403 JFP655403 IVT655403 ILX655403 ICB655403 HSF655403 HIJ655403 GYN655403 GOR655403 GEV655403 FUZ655403 FLD655403 FBH655403 ERL655403 EHP655403 DXT655403 DNX655403 DEB655403 CUF655403 CKJ655403 CAN655403 BQR655403 BGV655403 AWZ655403 AND655403 ADH655403 TL655403 JP655403 K655403 WWB589867 WMF589867 WCJ589867 VSN589867 VIR589867 UYV589867 UOZ589867 UFD589867 TVH589867 TLL589867 TBP589867 SRT589867 SHX589867 RYB589867 ROF589867 REJ589867 QUN589867 QKR589867 QAV589867 PQZ589867 PHD589867 OXH589867 ONL589867 ODP589867 NTT589867 NJX589867 NAB589867 MQF589867 MGJ589867 LWN589867 LMR589867 LCV589867 KSZ589867 KJD589867 JZH589867 JPL589867 JFP589867 IVT589867 ILX589867 ICB589867 HSF589867 HIJ589867 GYN589867 GOR589867 GEV589867 FUZ589867 FLD589867 FBH589867 ERL589867 EHP589867 DXT589867 DNX589867 DEB589867 CUF589867 CKJ589867 CAN589867 BQR589867 BGV589867 AWZ589867 AND589867 ADH589867 TL589867 JP589867 K589867 WWB524331 WMF524331 WCJ524331 VSN524331 VIR524331 UYV524331 UOZ524331 UFD524331 TVH524331 TLL524331 TBP524331 SRT524331 SHX524331 RYB524331 ROF524331 REJ524331 QUN524331 QKR524331 QAV524331 PQZ524331 PHD524331 OXH524331 ONL524331 ODP524331 NTT524331 NJX524331 NAB524331 MQF524331 MGJ524331 LWN524331 LMR524331 LCV524331 KSZ524331 KJD524331 JZH524331 JPL524331 JFP524331 IVT524331 ILX524331 ICB524331 HSF524331 HIJ524331 GYN524331 GOR524331 GEV524331 FUZ524331 FLD524331 FBH524331 ERL524331 EHP524331 DXT524331 DNX524331 DEB524331 CUF524331 CKJ524331 CAN524331 BQR524331 BGV524331 AWZ524331 AND524331 ADH524331 TL524331 JP524331 K524331 WWB458795 WMF458795 WCJ458795 VSN458795 VIR458795 UYV458795 UOZ458795 UFD458795 TVH458795 TLL458795 TBP458795 SRT458795 SHX458795 RYB458795 ROF458795 REJ458795 QUN458795 QKR458795 QAV458795 PQZ458795 PHD458795 OXH458795 ONL458795 ODP458795 NTT458795 NJX458795 NAB458795 MQF458795 MGJ458795 LWN458795 LMR458795 LCV458795 KSZ458795 KJD458795 JZH458795 JPL458795 JFP458795 IVT458795 ILX458795 ICB458795 HSF458795 HIJ458795 GYN458795 GOR458795 GEV458795 FUZ458795 FLD458795 FBH458795 ERL458795 EHP458795 DXT458795 DNX458795 DEB458795 CUF458795 CKJ458795 CAN458795 BQR458795 BGV458795 AWZ458795 AND458795 ADH458795 TL458795 JP458795 K458795 WWB393259 WMF393259 WCJ393259 VSN393259 VIR393259 UYV393259 UOZ393259 UFD393259 TVH393259 TLL393259 TBP393259 SRT393259 SHX393259 RYB393259 ROF393259 REJ393259 QUN393259 QKR393259 QAV393259 PQZ393259 PHD393259 OXH393259 ONL393259 ODP393259 NTT393259 NJX393259 NAB393259 MQF393259 MGJ393259 LWN393259 LMR393259 LCV393259 KSZ393259 KJD393259 JZH393259 JPL393259 JFP393259 IVT393259 ILX393259 ICB393259 HSF393259 HIJ393259 GYN393259 GOR393259 GEV393259 FUZ393259 FLD393259 FBH393259 ERL393259 EHP393259 DXT393259 DNX393259 DEB393259 CUF393259 CKJ393259 CAN393259 BQR393259 BGV393259 AWZ393259 AND393259 ADH393259 TL393259 JP393259 K393259 WWB327723 WMF327723 WCJ327723 VSN327723 VIR327723 UYV327723 UOZ327723 UFD327723 TVH327723 TLL327723 TBP327723 SRT327723 SHX327723 RYB327723 ROF327723 REJ327723 QUN327723 QKR327723 QAV327723 PQZ327723 PHD327723 OXH327723 ONL327723 ODP327723 NTT327723 NJX327723 NAB327723 MQF327723 MGJ327723 LWN327723 LMR327723 LCV327723 KSZ327723 KJD327723 JZH327723 JPL327723 JFP327723 IVT327723 ILX327723 ICB327723 HSF327723 HIJ327723 GYN327723 GOR327723 GEV327723 FUZ327723 FLD327723 FBH327723 ERL327723 EHP327723 DXT327723 DNX327723 DEB327723 CUF327723 CKJ327723 CAN327723 BQR327723 BGV327723 AWZ327723 AND327723 ADH327723 TL327723 JP327723 K327723 WWB262187 WMF262187 WCJ262187 VSN262187 VIR262187 UYV262187 UOZ262187 UFD262187 TVH262187 TLL262187 TBP262187 SRT262187 SHX262187 RYB262187 ROF262187 REJ262187 QUN262187 QKR262187 QAV262187 PQZ262187 PHD262187 OXH262187 ONL262187 ODP262187 NTT262187 NJX262187 NAB262187 MQF262187 MGJ262187 LWN262187 LMR262187 LCV262187 KSZ262187 KJD262187 JZH262187 JPL262187 JFP262187 IVT262187 ILX262187 ICB262187 HSF262187 HIJ262187 GYN262187 GOR262187 GEV262187 FUZ262187 FLD262187 FBH262187 ERL262187 EHP262187 DXT262187 DNX262187 DEB262187 CUF262187 CKJ262187 CAN262187 BQR262187 BGV262187 AWZ262187 AND262187 ADH262187 TL262187 JP262187 K262187 WWB196651 WMF196651 WCJ196651 VSN196651 VIR196651 UYV196651 UOZ196651 UFD196651 TVH196651 TLL196651 TBP196651 SRT196651 SHX196651 RYB196651 ROF196651 REJ196651 QUN196651 QKR196651 QAV196651 PQZ196651 PHD196651 OXH196651 ONL196651 ODP196651 NTT196651 NJX196651 NAB196651 MQF196651 MGJ196651 LWN196651 LMR196651 LCV196651 KSZ196651 KJD196651 JZH196651 JPL196651 JFP196651 IVT196651 ILX196651 ICB196651 HSF196651 HIJ196651 GYN196651 GOR196651 GEV196651 FUZ196651 FLD196651 FBH196651 ERL196651 EHP196651 DXT196651 DNX196651 DEB196651 CUF196651 CKJ196651 CAN196651 BQR196651 BGV196651 AWZ196651 AND196651 ADH196651 TL196651 JP196651 K196651 WWB131115 WMF131115 WCJ131115 VSN131115 VIR131115 UYV131115 UOZ131115 UFD131115 TVH131115 TLL131115 TBP131115 SRT131115 SHX131115 RYB131115 ROF131115 REJ131115 QUN131115 QKR131115 QAV131115 PQZ131115 PHD131115 OXH131115 ONL131115 ODP131115 NTT131115 NJX131115 NAB131115 MQF131115 MGJ131115 LWN131115 LMR131115 LCV131115 KSZ131115 KJD131115 JZH131115 JPL131115 JFP131115 IVT131115 ILX131115 ICB131115 HSF131115 HIJ131115 GYN131115 GOR131115 GEV131115 FUZ131115 FLD131115 FBH131115 ERL131115 EHP131115 DXT131115 DNX131115 DEB131115 CUF131115 CKJ131115 CAN131115 BQR131115 BGV131115 AWZ131115 AND131115 ADH131115 TL131115 JP131115 K131115 WWB65579 WMF65579 WCJ65579 VSN65579 VIR65579 UYV65579 UOZ65579 UFD65579 TVH65579 TLL65579 TBP65579 SRT65579 SHX65579 RYB65579 ROF65579 REJ65579 QUN65579 QKR65579 QAV65579 PQZ65579 PHD65579 OXH65579 ONL65579 ODP65579 NTT65579 NJX65579 NAB65579 MQF65579 MGJ65579 LWN65579 LMR65579 LCV65579 KSZ65579 KJD65579 JZH65579 JPL65579 JFP65579 IVT65579 ILX65579 ICB65579 HSF65579 HIJ65579 GYN65579 GOR65579 GEV65579 FUZ65579 FLD65579 FBH65579 ERL65579 EHP65579 DXT65579 DNX65579 DEB65579 CUF65579 CKJ65579 CAN65579 BQR65579 BGV65579 AWZ65579 AND65579 ADH65579 TL65579 JP65579 K65579 WWB37 WMF37 WCJ37 VSN37 VIR37 UYV37 UOZ37 UFD37 TVH37 TLL37 TBP37 SRT37 SHX37 RYB37 ROF37 REJ37 QUN37 QKR37 QAV37 PQZ37 PHD37 OXH37 ONL37 ODP37 NTT37 NJX37 NAB37 MQF37 MGJ37 LWN37 LMR37 LCV37 KSZ37 KJD37 JZH37 JPL37 JFP37 IVT37 ILX37 ICB37 HSF37 HIJ37 GYN37 GOR37 GEV37 FUZ37 FLD37 FBH37 ERL37 EHP37 DXT37 DNX37 DEB37 CUF37 CKJ37 CAN37 BQR37 BGV37 AWZ37 AND37 ADH37 TL37 JP37" xr:uid="{00000000-0002-0000-3C00-000003000000}">
      <formula1>$AB$88:$AB$92</formula1>
    </dataValidation>
  </dataValidations>
  <pageMargins left="0.7" right="0.7" top="0.78740157499999996" bottom="0.78740157499999996" header="0.3" footer="0.3"/>
  <pageSetup paperSize="9"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AQ91"/>
  <sheetViews>
    <sheetView showGridLines="0" zoomScaleNormal="100" workbookViewId="0">
      <pane xSplit="3" ySplit="9" topLeftCell="E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IF(ISERROR(WEEKNUM(H1,21)),"",WEEKNUM(H1,21))</f>
        <v>24</v>
      </c>
      <c r="D1" s="396">
        <f>'6'!H1+1</f>
        <v>45453</v>
      </c>
      <c r="E1" s="396"/>
      <c r="F1" s="396"/>
      <c r="G1" s="61" t="s">
        <v>18</v>
      </c>
      <c r="H1" s="396">
        <f>D1+6</f>
        <v>45459</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K4" s="193"/>
      <c r="AL4" s="393" t="s">
        <v>116</v>
      </c>
      <c r="AM4" s="393"/>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K5" s="193"/>
      <c r="AL5" s="393"/>
      <c r="AM5" s="393"/>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K6" s="193"/>
      <c r="AL6" s="393"/>
      <c r="AM6" s="393"/>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55">
        <f>IF(ISERROR(D9),"",D9)</f>
        <v>45453</v>
      </c>
      <c r="E8" s="356"/>
      <c r="F8" s="356"/>
      <c r="G8" s="357"/>
      <c r="H8" s="355">
        <f>IF(ISERROR(H9),"",H9)</f>
        <v>45454</v>
      </c>
      <c r="I8" s="356"/>
      <c r="J8" s="356"/>
      <c r="K8" s="357"/>
      <c r="L8" s="355">
        <f>IF(ISERROR(L9),"",L9)</f>
        <v>45455</v>
      </c>
      <c r="M8" s="356"/>
      <c r="N8" s="356"/>
      <c r="O8" s="357"/>
      <c r="P8" s="355">
        <f>IF(ISERROR(P9),"",P9)</f>
        <v>45456</v>
      </c>
      <c r="Q8" s="356"/>
      <c r="R8" s="356"/>
      <c r="S8" s="357"/>
      <c r="T8" s="355">
        <f>IF(ISERROR(T9),"",T9)</f>
        <v>45457</v>
      </c>
      <c r="U8" s="356"/>
      <c r="V8" s="356"/>
      <c r="W8" s="357"/>
      <c r="X8" s="355">
        <f>IF(ISERROR(X9),"",X9)</f>
        <v>45458</v>
      </c>
      <c r="Y8" s="356"/>
      <c r="Z8" s="356"/>
      <c r="AA8" s="357"/>
      <c r="AB8" s="355">
        <f>IF(ISERROR(AB9),"",AB9)</f>
        <v>45459</v>
      </c>
      <c r="AC8" s="356"/>
      <c r="AD8" s="356"/>
      <c r="AE8" s="357"/>
      <c r="AF8" s="394" t="s">
        <v>6</v>
      </c>
      <c r="AG8" s="394" t="s">
        <v>7</v>
      </c>
      <c r="AI8" s="394" t="s">
        <v>6</v>
      </c>
      <c r="AJ8" s="394" t="s">
        <v>7</v>
      </c>
      <c r="AL8" s="394" t="s">
        <v>6</v>
      </c>
      <c r="AM8" s="394"/>
      <c r="AO8" s="243"/>
      <c r="AP8" s="243" t="s">
        <v>60</v>
      </c>
      <c r="AQ8" s="243"/>
    </row>
    <row r="9" spans="1:43" s="193" customFormat="1" ht="12.75" customHeight="1" x14ac:dyDescent="0.2">
      <c r="A9" s="5"/>
      <c r="B9" s="6"/>
      <c r="C9" s="7" t="s">
        <v>76</v>
      </c>
      <c r="D9" s="358">
        <f>D1</f>
        <v>45453</v>
      </c>
      <c r="E9" s="359"/>
      <c r="F9" s="359"/>
      <c r="G9" s="360"/>
      <c r="H9" s="358">
        <f>D9+1</f>
        <v>45454</v>
      </c>
      <c r="I9" s="359"/>
      <c r="J9" s="359"/>
      <c r="K9" s="360"/>
      <c r="L9" s="358">
        <f>H9+1</f>
        <v>45455</v>
      </c>
      <c r="M9" s="359"/>
      <c r="N9" s="359"/>
      <c r="O9" s="360"/>
      <c r="P9" s="358">
        <f>L9+1</f>
        <v>45456</v>
      </c>
      <c r="Q9" s="359"/>
      <c r="R9" s="359"/>
      <c r="S9" s="360"/>
      <c r="T9" s="358">
        <f>P9+1</f>
        <v>45457</v>
      </c>
      <c r="U9" s="359"/>
      <c r="V9" s="359"/>
      <c r="W9" s="360"/>
      <c r="X9" s="358">
        <f>T9+1</f>
        <v>45458</v>
      </c>
      <c r="Y9" s="359"/>
      <c r="Z9" s="359"/>
      <c r="AA9" s="360"/>
      <c r="AB9" s="358">
        <f>X9+1</f>
        <v>45459</v>
      </c>
      <c r="AC9" s="359"/>
      <c r="AD9" s="359"/>
      <c r="AE9" s="360"/>
      <c r="AF9" s="395"/>
      <c r="AG9" s="395"/>
      <c r="AI9" s="395"/>
      <c r="AJ9" s="395"/>
      <c r="AL9" s="395"/>
      <c r="AM9" s="395"/>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K51"/>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I52"/>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I53"/>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I56"/>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I57"/>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I58"/>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I61"/>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I62"/>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I63"/>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10"/>
      <c r="C81" s="310"/>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11"/>
      <c r="B82" s="312"/>
      <c r="C82" s="312"/>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ht="12.95" customHeight="1"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75" priority="2" operator="notEqual">
      <formula>$AF$30</formula>
    </cfRule>
  </conditionalFormatting>
  <conditionalFormatting sqref="AF30">
    <cfRule type="cellIs" dxfId="374" priority="1" operator="notEqual">
      <formula>$AF$17</formula>
    </cfRule>
  </conditionalFormatting>
  <conditionalFormatting sqref="AM10:AM42">
    <cfRule type="cellIs" dxfId="373" priority="9" operator="greaterThan">
      <formula>0</formula>
    </cfRule>
    <cfRule type="cellIs" dxfId="372" priority="10" operator="equal">
      <formula>0</formula>
    </cfRule>
  </conditionalFormatting>
  <conditionalFormatting sqref="AM44">
    <cfRule type="cellIs" dxfId="371" priority="7" operator="greaterThan">
      <formula>0</formula>
    </cfRule>
    <cfRule type="cellIs" dxfId="370" priority="8" operator="equal">
      <formula>0</formula>
    </cfRule>
  </conditionalFormatting>
  <conditionalFormatting sqref="AM47">
    <cfRule type="cellIs" dxfId="369" priority="3" operator="greaterThan">
      <formula>0</formula>
    </cfRule>
    <cfRule type="cellIs" dxfId="36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25</v>
      </c>
      <c r="D1" s="396">
        <f>'7'!H1+1</f>
        <v>45460</v>
      </c>
      <c r="E1" s="396"/>
      <c r="F1" s="396"/>
      <c r="G1" s="61" t="s">
        <v>18</v>
      </c>
      <c r="H1" s="396">
        <f>D1+6</f>
        <v>45466</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45460</v>
      </c>
      <c r="E8" s="356"/>
      <c r="F8" s="356"/>
      <c r="G8" s="357"/>
      <c r="H8" s="355">
        <f>IF(ISERROR(H9),"",H9)</f>
        <v>45461</v>
      </c>
      <c r="I8" s="356"/>
      <c r="J8" s="356"/>
      <c r="K8" s="357"/>
      <c r="L8" s="355">
        <f>IF(ISERROR(L9),"",L9)</f>
        <v>45462</v>
      </c>
      <c r="M8" s="356"/>
      <c r="N8" s="356"/>
      <c r="O8" s="357"/>
      <c r="P8" s="355">
        <f>IF(ISERROR(P9),"",P9)</f>
        <v>45463</v>
      </c>
      <c r="Q8" s="356"/>
      <c r="R8" s="356"/>
      <c r="S8" s="357"/>
      <c r="T8" s="355">
        <f>IF(ISERROR(T9),"",T9)</f>
        <v>45464</v>
      </c>
      <c r="U8" s="356"/>
      <c r="V8" s="356"/>
      <c r="W8" s="357"/>
      <c r="X8" s="355">
        <f>IF(ISERROR(X9),"",X9)</f>
        <v>45465</v>
      </c>
      <c r="Y8" s="356"/>
      <c r="Z8" s="356"/>
      <c r="AA8" s="357"/>
      <c r="AB8" s="355">
        <f>IF(ISERROR(AB9),"",AB9)</f>
        <v>45466</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45460</v>
      </c>
      <c r="E9" s="359"/>
      <c r="F9" s="359"/>
      <c r="G9" s="360"/>
      <c r="H9" s="358">
        <f>D9+1</f>
        <v>45461</v>
      </c>
      <c r="I9" s="359"/>
      <c r="J9" s="359"/>
      <c r="K9" s="360"/>
      <c r="L9" s="358">
        <f>H9+1</f>
        <v>45462</v>
      </c>
      <c r="M9" s="359"/>
      <c r="N9" s="359"/>
      <c r="O9" s="360"/>
      <c r="P9" s="358">
        <f>L9+1</f>
        <v>45463</v>
      </c>
      <c r="Q9" s="359"/>
      <c r="R9" s="359"/>
      <c r="S9" s="360"/>
      <c r="T9" s="358">
        <f>P9+1</f>
        <v>45464</v>
      </c>
      <c r="U9" s="359"/>
      <c r="V9" s="359"/>
      <c r="W9" s="360"/>
      <c r="X9" s="358">
        <f>T9+1</f>
        <v>45465</v>
      </c>
      <c r="Y9" s="359"/>
      <c r="Z9" s="359"/>
      <c r="AA9" s="360"/>
      <c r="AB9" s="358">
        <f>X9+1</f>
        <v>45466</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28"/>
      <c r="E51" s="328"/>
      <c r="F51" s="328"/>
      <c r="G51" s="328"/>
      <c r="H51" s="328"/>
      <c r="I51" s="328"/>
      <c r="J51" s="328"/>
      <c r="K51" s="328"/>
      <c r="L51" s="328"/>
      <c r="M51" s="328"/>
      <c r="N51" s="328"/>
      <c r="O51" s="328"/>
      <c r="P51" s="328"/>
      <c r="Q51" s="328"/>
      <c r="R51" s="328"/>
      <c r="S51" s="328"/>
      <c r="T51" s="328"/>
      <c r="U51" s="328"/>
      <c r="V51" s="328"/>
      <c r="W51" s="328"/>
      <c r="X51" s="328"/>
      <c r="Y51" s="328"/>
      <c r="Z51" s="333"/>
      <c r="AA51" s="348"/>
      <c r="AB51" s="351"/>
      <c r="AC51" s="351"/>
      <c r="AD51" s="351"/>
      <c r="AE51" s="348"/>
      <c r="AF51" s="348"/>
      <c r="AG51" s="348"/>
      <c r="AI51" s="344"/>
      <c r="AJ51" s="344"/>
      <c r="AL51" s="344"/>
      <c r="AM51" s="344"/>
    </row>
    <row r="52" spans="1:40" x14ac:dyDescent="0.2">
      <c r="A52" s="304"/>
      <c r="B52" s="305"/>
      <c r="C52" s="305"/>
      <c r="D52" s="404"/>
      <c r="E52" s="404"/>
      <c r="F52" s="404"/>
      <c r="G52" s="404"/>
      <c r="H52" s="404"/>
      <c r="I52" s="404"/>
      <c r="J52" s="404"/>
      <c r="K52" s="404"/>
      <c r="L52" s="404"/>
      <c r="M52" s="404"/>
      <c r="N52" s="404"/>
      <c r="O52" s="404"/>
      <c r="P52" s="404"/>
      <c r="Q52" s="404"/>
      <c r="R52" s="404"/>
      <c r="S52" s="404"/>
      <c r="T52" s="404"/>
      <c r="U52" s="404"/>
      <c r="V52" s="404"/>
      <c r="W52" s="404"/>
      <c r="X52" s="404"/>
      <c r="Y52" s="404"/>
      <c r="Z52" s="405"/>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1" t="s">
        <v>132</v>
      </c>
      <c r="B56" s="303"/>
      <c r="C56" s="303"/>
      <c r="D56" s="319"/>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19"/>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19"/>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19"/>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19"/>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67" priority="2" operator="notEqual">
      <formula>$AF$30</formula>
    </cfRule>
  </conditionalFormatting>
  <conditionalFormatting sqref="AF30">
    <cfRule type="cellIs" dxfId="366" priority="1" operator="notEqual">
      <formula>$AF$17</formula>
    </cfRule>
  </conditionalFormatting>
  <conditionalFormatting sqref="AM10:AM42">
    <cfRule type="cellIs" dxfId="365" priority="9" operator="greaterThan">
      <formula>0</formula>
    </cfRule>
    <cfRule type="cellIs" dxfId="364" priority="10" operator="equal">
      <formula>0</formula>
    </cfRule>
  </conditionalFormatting>
  <conditionalFormatting sqref="AM44">
    <cfRule type="cellIs" dxfId="363" priority="7" operator="greaterThan">
      <formula>0</formula>
    </cfRule>
    <cfRule type="cellIs" dxfId="362" priority="8" operator="equal">
      <formula>0</formula>
    </cfRule>
  </conditionalFormatting>
  <conditionalFormatting sqref="AM47">
    <cfRule type="cellIs" dxfId="361" priority="3" operator="greaterThan">
      <formula>0</formula>
    </cfRule>
    <cfRule type="cellIs" dxfId="36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26</v>
      </c>
      <c r="D1" s="396">
        <f>'8'!H1+1</f>
        <v>45467</v>
      </c>
      <c r="E1" s="396"/>
      <c r="F1" s="396"/>
      <c r="G1" s="61" t="s">
        <v>18</v>
      </c>
      <c r="H1" s="396">
        <f>D1+6</f>
        <v>45473</v>
      </c>
      <c r="I1" s="396"/>
      <c r="J1" s="396"/>
      <c r="K1" s="65"/>
      <c r="M1" s="28"/>
      <c r="N1" s="28"/>
      <c r="O1" s="28"/>
      <c r="P1" s="27"/>
      <c r="Q1" s="27"/>
      <c r="R1" s="27"/>
      <c r="S1" s="27"/>
      <c r="T1" s="27"/>
      <c r="U1" s="28"/>
      <c r="V1" s="28"/>
      <c r="W1" s="146"/>
      <c r="X1" s="409" t="str">
        <f>'1'!X1:AG2</f>
        <v>Trainingstagebuch 2024/2025
Kader Langlauf</v>
      </c>
      <c r="Y1" s="409"/>
      <c r="Z1" s="409"/>
      <c r="AA1" s="409"/>
      <c r="AB1" s="409"/>
      <c r="AC1" s="409"/>
      <c r="AD1" s="409"/>
      <c r="AE1" s="409"/>
      <c r="AF1" s="409"/>
      <c r="AG1" s="410"/>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9"/>
      <c r="Y2" s="409"/>
      <c r="Z2" s="409"/>
      <c r="AA2" s="409"/>
      <c r="AB2" s="409"/>
      <c r="AC2" s="409"/>
      <c r="AD2" s="409"/>
      <c r="AE2" s="409"/>
      <c r="AF2" s="409"/>
      <c r="AG2" s="410"/>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11" t="str">
        <f>'1'!X3:AG3</f>
        <v>Vorname Name</v>
      </c>
      <c r="Y3" s="411"/>
      <c r="Z3" s="411"/>
      <c r="AA3" s="411"/>
      <c r="AB3" s="411"/>
      <c r="AC3" s="411"/>
      <c r="AD3" s="411"/>
      <c r="AE3" s="411"/>
      <c r="AF3" s="411"/>
      <c r="AG3" s="412"/>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93" t="s">
        <v>115</v>
      </c>
      <c r="AJ4" s="393"/>
      <c r="AL4" s="393" t="s">
        <v>116</v>
      </c>
      <c r="AM4" s="393"/>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93"/>
      <c r="AJ5" s="393"/>
      <c r="AL5" s="393"/>
      <c r="AM5" s="393"/>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93"/>
      <c r="AJ6" s="393"/>
      <c r="AL6" s="393"/>
      <c r="AM6" s="393"/>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55">
        <f>IF(ISERROR(D9),"",D9)</f>
        <v>45467</v>
      </c>
      <c r="E8" s="356"/>
      <c r="F8" s="356"/>
      <c r="G8" s="357"/>
      <c r="H8" s="355">
        <f>IF(ISERROR(H9),"",H9)</f>
        <v>45468</v>
      </c>
      <c r="I8" s="356"/>
      <c r="J8" s="356"/>
      <c r="K8" s="357"/>
      <c r="L8" s="355">
        <f>IF(ISERROR(L9),"",L9)</f>
        <v>45469</v>
      </c>
      <c r="M8" s="356"/>
      <c r="N8" s="356"/>
      <c r="O8" s="357"/>
      <c r="P8" s="355">
        <f>IF(ISERROR(P9),"",P9)</f>
        <v>45470</v>
      </c>
      <c r="Q8" s="356"/>
      <c r="R8" s="356"/>
      <c r="S8" s="357"/>
      <c r="T8" s="355">
        <f>IF(ISERROR(T9),"",T9)</f>
        <v>45471</v>
      </c>
      <c r="U8" s="356"/>
      <c r="V8" s="356"/>
      <c r="W8" s="357"/>
      <c r="X8" s="355">
        <f>IF(ISERROR(X9),"",X9)</f>
        <v>45472</v>
      </c>
      <c r="Y8" s="356"/>
      <c r="Z8" s="356"/>
      <c r="AA8" s="357"/>
      <c r="AB8" s="355">
        <f>IF(ISERROR(AB9),"",AB9)</f>
        <v>45473</v>
      </c>
      <c r="AC8" s="356"/>
      <c r="AD8" s="356"/>
      <c r="AE8" s="357"/>
      <c r="AF8" s="394" t="s">
        <v>6</v>
      </c>
      <c r="AG8" s="394" t="s">
        <v>7</v>
      </c>
      <c r="AI8" s="394" t="s">
        <v>6</v>
      </c>
      <c r="AJ8" s="394" t="s">
        <v>7</v>
      </c>
      <c r="AK8" s="248"/>
      <c r="AL8" s="394" t="s">
        <v>6</v>
      </c>
      <c r="AM8" s="394"/>
    </row>
    <row r="9" spans="1:39" s="193" customFormat="1" ht="12.75" customHeight="1" x14ac:dyDescent="0.2">
      <c r="A9" s="5"/>
      <c r="B9" s="6"/>
      <c r="C9" s="7" t="s">
        <v>76</v>
      </c>
      <c r="D9" s="358">
        <f>D1</f>
        <v>45467</v>
      </c>
      <c r="E9" s="359"/>
      <c r="F9" s="359"/>
      <c r="G9" s="360"/>
      <c r="H9" s="358">
        <f>D9+1</f>
        <v>45468</v>
      </c>
      <c r="I9" s="359"/>
      <c r="J9" s="359"/>
      <c r="K9" s="360"/>
      <c r="L9" s="358">
        <f>H9+1</f>
        <v>45469</v>
      </c>
      <c r="M9" s="359"/>
      <c r="N9" s="359"/>
      <c r="O9" s="360"/>
      <c r="P9" s="358">
        <f>L9+1</f>
        <v>45470</v>
      </c>
      <c r="Q9" s="359"/>
      <c r="R9" s="359"/>
      <c r="S9" s="360"/>
      <c r="T9" s="358">
        <f>P9+1</f>
        <v>45471</v>
      </c>
      <c r="U9" s="359"/>
      <c r="V9" s="359"/>
      <c r="W9" s="360"/>
      <c r="X9" s="358">
        <f>T9+1</f>
        <v>45472</v>
      </c>
      <c r="Y9" s="359"/>
      <c r="Z9" s="359"/>
      <c r="AA9" s="360"/>
      <c r="AB9" s="358">
        <f>X9+1</f>
        <v>45473</v>
      </c>
      <c r="AC9" s="359"/>
      <c r="AD9" s="359"/>
      <c r="AE9" s="360"/>
      <c r="AF9" s="395"/>
      <c r="AG9" s="395"/>
      <c r="AI9" s="395"/>
      <c r="AJ9" s="395"/>
      <c r="AK9" s="248"/>
      <c r="AL9" s="395"/>
      <c r="AM9" s="395"/>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64" t="s">
        <v>39</v>
      </c>
      <c r="C17" s="365"/>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72" t="s">
        <v>54</v>
      </c>
      <c r="B18" s="37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73"/>
      <c r="B19" s="37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73"/>
      <c r="B20" s="37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73"/>
      <c r="B21" s="37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73"/>
      <c r="B22" s="37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73"/>
      <c r="B23" s="37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73"/>
      <c r="B24" s="37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73"/>
      <c r="B25" s="37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7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73"/>
      <c r="B27" s="37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73"/>
      <c r="B28" s="37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7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74"/>
      <c r="B30" s="364" t="s">
        <v>40</v>
      </c>
      <c r="C30" s="365"/>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66" t="s">
        <v>47</v>
      </c>
      <c r="B31" s="369" t="s">
        <v>42</v>
      </c>
      <c r="C31" s="369"/>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67"/>
      <c r="B32" s="369" t="s">
        <v>65</v>
      </c>
      <c r="C32" s="369"/>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67"/>
      <c r="B33" s="369" t="s">
        <v>44</v>
      </c>
      <c r="C33" s="369"/>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67"/>
      <c r="B34" s="369" t="s">
        <v>43</v>
      </c>
      <c r="C34" s="369"/>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67"/>
      <c r="B35" s="369" t="s">
        <v>45</v>
      </c>
      <c r="C35" s="369"/>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67"/>
      <c r="B36" s="369" t="s">
        <v>13</v>
      </c>
      <c r="C36" s="369"/>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68"/>
      <c r="B37" s="370" t="s">
        <v>48</v>
      </c>
      <c r="C37" s="37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78" t="s">
        <v>78</v>
      </c>
      <c r="B38" s="381" t="s">
        <v>46</v>
      </c>
      <c r="C38" s="369"/>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79"/>
      <c r="B39" s="381" t="s">
        <v>41</v>
      </c>
      <c r="C39" s="369"/>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79"/>
      <c r="B40" s="382" t="s">
        <v>15</v>
      </c>
      <c r="C40" s="383"/>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80"/>
      <c r="B41" s="384" t="s">
        <v>80</v>
      </c>
      <c r="C41" s="385"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86" t="s">
        <v>16</v>
      </c>
      <c r="B42" s="387"/>
      <c r="C42" s="388"/>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6" t="s">
        <v>113</v>
      </c>
      <c r="B43" s="391" t="s">
        <v>112</v>
      </c>
      <c r="C43" s="392"/>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7"/>
      <c r="B44" s="389" t="s">
        <v>111</v>
      </c>
      <c r="C44" s="390"/>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8"/>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45" t="s">
        <v>56</v>
      </c>
      <c r="B47" s="346"/>
      <c r="C47" s="347"/>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1" t="s">
        <v>130</v>
      </c>
      <c r="B51" s="303"/>
      <c r="C51" s="303"/>
      <c r="D51" s="319"/>
      <c r="E51" s="319"/>
      <c r="F51" s="319"/>
      <c r="G51" s="319"/>
      <c r="H51" s="319"/>
      <c r="I51" s="319"/>
      <c r="J51" s="319"/>
      <c r="K51" s="319"/>
      <c r="L51" s="319"/>
      <c r="M51" s="319"/>
      <c r="N51" s="319"/>
      <c r="O51" s="319"/>
      <c r="P51" s="319"/>
      <c r="Q51" s="319"/>
      <c r="R51" s="319"/>
      <c r="S51" s="319"/>
      <c r="T51" s="319"/>
      <c r="U51" s="319"/>
      <c r="V51" s="319"/>
      <c r="W51" s="319"/>
      <c r="X51" s="319"/>
      <c r="Y51" s="319"/>
      <c r="Z51" s="320"/>
      <c r="AA51" s="348"/>
      <c r="AB51" s="351"/>
      <c r="AC51" s="351"/>
      <c r="AD51" s="351"/>
      <c r="AE51" s="348"/>
      <c r="AF51" s="348"/>
      <c r="AG51" s="348"/>
      <c r="AI51" s="344"/>
      <c r="AJ51" s="344"/>
      <c r="AL51" s="344"/>
      <c r="AM51" s="344"/>
    </row>
    <row r="52" spans="1:40" x14ac:dyDescent="0.2">
      <c r="A52" s="304"/>
      <c r="B52" s="305"/>
      <c r="C52" s="305"/>
      <c r="D52" s="321"/>
      <c r="E52" s="321"/>
      <c r="F52" s="321"/>
      <c r="G52" s="321"/>
      <c r="H52" s="321"/>
      <c r="I52" s="321"/>
      <c r="J52" s="321"/>
      <c r="K52" s="321"/>
      <c r="L52" s="321"/>
      <c r="M52" s="321"/>
      <c r="N52" s="321"/>
      <c r="O52" s="321"/>
      <c r="P52" s="321"/>
      <c r="Q52" s="321"/>
      <c r="R52" s="321"/>
      <c r="S52" s="321"/>
      <c r="T52" s="321"/>
      <c r="U52" s="321"/>
      <c r="V52" s="321"/>
      <c r="W52" s="321"/>
      <c r="X52" s="321"/>
      <c r="Y52" s="321"/>
      <c r="Z52" s="322"/>
      <c r="AA52" s="349"/>
      <c r="AB52" s="352"/>
      <c r="AC52" s="352"/>
      <c r="AD52" s="352"/>
      <c r="AE52" s="349"/>
      <c r="AF52" s="349"/>
      <c r="AG52" s="349"/>
      <c r="AJ52" s="147"/>
      <c r="AL52"/>
      <c r="AM52" s="147"/>
    </row>
    <row r="53" spans="1:40" x14ac:dyDescent="0.2">
      <c r="A53" s="402" t="s">
        <v>131</v>
      </c>
      <c r="B53" s="307"/>
      <c r="C53" s="307"/>
      <c r="D53" s="323"/>
      <c r="E53" s="324"/>
      <c r="F53" s="324"/>
      <c r="G53" s="324"/>
      <c r="H53" s="324"/>
      <c r="I53" s="324"/>
      <c r="J53" s="324"/>
      <c r="K53" s="324"/>
      <c r="L53" s="324"/>
      <c r="M53" s="324"/>
      <c r="N53" s="324"/>
      <c r="O53" s="324"/>
      <c r="P53" s="324"/>
      <c r="Q53" s="324"/>
      <c r="R53" s="324"/>
      <c r="S53" s="324"/>
      <c r="T53" s="324"/>
      <c r="U53" s="324"/>
      <c r="V53" s="324"/>
      <c r="W53" s="324"/>
      <c r="X53" s="324"/>
      <c r="Y53" s="324"/>
      <c r="Z53" s="325"/>
      <c r="AA53" s="349"/>
      <c r="AB53" s="352"/>
      <c r="AC53" s="352"/>
      <c r="AD53" s="352"/>
      <c r="AE53" s="349"/>
      <c r="AF53" s="349"/>
      <c r="AG53" s="349"/>
      <c r="AJ53" s="147"/>
      <c r="AL53"/>
      <c r="AM53" s="147"/>
    </row>
    <row r="54" spans="1:40" x14ac:dyDescent="0.2">
      <c r="A54" s="308"/>
      <c r="B54" s="309"/>
      <c r="C54" s="309"/>
      <c r="D54" s="326"/>
      <c r="E54" s="326"/>
      <c r="F54" s="326"/>
      <c r="G54" s="326"/>
      <c r="H54" s="326"/>
      <c r="I54" s="326"/>
      <c r="J54" s="326"/>
      <c r="K54" s="326"/>
      <c r="L54" s="326"/>
      <c r="M54" s="326"/>
      <c r="N54" s="326"/>
      <c r="O54" s="326"/>
      <c r="P54" s="326"/>
      <c r="Q54" s="326"/>
      <c r="R54" s="326"/>
      <c r="S54" s="326"/>
      <c r="T54" s="326"/>
      <c r="U54" s="326"/>
      <c r="V54" s="326"/>
      <c r="W54" s="326"/>
      <c r="X54" s="326"/>
      <c r="Y54" s="326"/>
      <c r="Z54" s="327"/>
      <c r="AA54" s="350"/>
      <c r="AB54" s="353"/>
      <c r="AC54" s="353"/>
      <c r="AD54" s="353"/>
      <c r="AE54" s="350"/>
      <c r="AF54" s="350"/>
      <c r="AG54" s="350"/>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1" t="s">
        <v>132</v>
      </c>
      <c r="B56" s="303"/>
      <c r="C56" s="303"/>
      <c r="D56" s="328"/>
      <c r="E56" s="329"/>
      <c r="F56" s="329"/>
      <c r="G56" s="329"/>
      <c r="H56" s="329"/>
      <c r="I56" s="329"/>
      <c r="J56" s="329"/>
      <c r="K56" s="329"/>
      <c r="L56" s="329"/>
      <c r="M56" s="329"/>
      <c r="N56" s="329"/>
      <c r="O56" s="329"/>
      <c r="P56" s="329"/>
      <c r="Q56" s="329"/>
      <c r="R56" s="329"/>
      <c r="S56" s="329"/>
      <c r="T56" s="329"/>
      <c r="U56" s="329"/>
      <c r="V56" s="329"/>
      <c r="W56" s="329"/>
      <c r="X56" s="329"/>
      <c r="Y56" s="329"/>
      <c r="Z56" s="330"/>
      <c r="AA56" s="348"/>
      <c r="AB56" s="351"/>
      <c r="AC56" s="351"/>
      <c r="AD56" s="351"/>
      <c r="AE56" s="348"/>
      <c r="AF56" s="348"/>
      <c r="AG56" s="348"/>
      <c r="AJ56" s="147"/>
      <c r="AL56"/>
      <c r="AM56" s="147"/>
    </row>
    <row r="57" spans="1:40" x14ac:dyDescent="0.2">
      <c r="A57" s="304"/>
      <c r="B57" s="305"/>
      <c r="C57" s="305"/>
      <c r="D57" s="331"/>
      <c r="E57" s="331"/>
      <c r="F57" s="331"/>
      <c r="G57" s="331"/>
      <c r="H57" s="331"/>
      <c r="I57" s="331"/>
      <c r="J57" s="331"/>
      <c r="K57" s="331"/>
      <c r="L57" s="331"/>
      <c r="M57" s="331"/>
      <c r="N57" s="331"/>
      <c r="O57" s="331"/>
      <c r="P57" s="331"/>
      <c r="Q57" s="331"/>
      <c r="R57" s="331"/>
      <c r="S57" s="331"/>
      <c r="T57" s="331"/>
      <c r="U57" s="331"/>
      <c r="V57" s="331"/>
      <c r="W57" s="331"/>
      <c r="X57" s="331"/>
      <c r="Y57" s="331"/>
      <c r="Z57" s="332"/>
      <c r="AA57" s="349"/>
      <c r="AB57" s="352"/>
      <c r="AC57" s="352"/>
      <c r="AD57" s="352"/>
      <c r="AE57" s="349"/>
      <c r="AF57" s="349"/>
      <c r="AG57" s="349"/>
      <c r="AJ57" s="147"/>
      <c r="AL57"/>
      <c r="AM57" s="147"/>
    </row>
    <row r="58" spans="1:40" x14ac:dyDescent="0.2">
      <c r="A58" s="402" t="s">
        <v>133</v>
      </c>
      <c r="B58" s="307"/>
      <c r="C58" s="307"/>
      <c r="D58" s="323"/>
      <c r="E58" s="324"/>
      <c r="F58" s="324"/>
      <c r="G58" s="324"/>
      <c r="H58" s="324"/>
      <c r="I58" s="324"/>
      <c r="J58" s="324"/>
      <c r="K58" s="324"/>
      <c r="L58" s="324"/>
      <c r="M58" s="324"/>
      <c r="N58" s="324"/>
      <c r="O58" s="324"/>
      <c r="P58" s="324"/>
      <c r="Q58" s="324"/>
      <c r="R58" s="324"/>
      <c r="S58" s="324"/>
      <c r="T58" s="324"/>
      <c r="U58" s="324"/>
      <c r="V58" s="324"/>
      <c r="W58" s="324"/>
      <c r="X58" s="324"/>
      <c r="Y58" s="324"/>
      <c r="Z58" s="325"/>
      <c r="AA58" s="349"/>
      <c r="AB58" s="352"/>
      <c r="AC58" s="352"/>
      <c r="AD58" s="352"/>
      <c r="AE58" s="349"/>
      <c r="AF58" s="349"/>
      <c r="AG58" s="349"/>
      <c r="AJ58" s="147"/>
      <c r="AK58" s="149"/>
      <c r="AL58"/>
      <c r="AM58" s="147"/>
    </row>
    <row r="59" spans="1:40" x14ac:dyDescent="0.2">
      <c r="A59" s="308"/>
      <c r="B59" s="309"/>
      <c r="C59" s="309"/>
      <c r="D59" s="326"/>
      <c r="E59" s="326"/>
      <c r="F59" s="326"/>
      <c r="G59" s="326"/>
      <c r="H59" s="326"/>
      <c r="I59" s="326"/>
      <c r="J59" s="326"/>
      <c r="K59" s="326"/>
      <c r="L59" s="326"/>
      <c r="M59" s="326"/>
      <c r="N59" s="326"/>
      <c r="O59" s="326"/>
      <c r="P59" s="326"/>
      <c r="Q59" s="326"/>
      <c r="R59" s="326"/>
      <c r="S59" s="326"/>
      <c r="T59" s="326"/>
      <c r="U59" s="326"/>
      <c r="V59" s="326"/>
      <c r="W59" s="326"/>
      <c r="X59" s="326"/>
      <c r="Y59" s="326"/>
      <c r="Z59" s="327"/>
      <c r="AA59" s="350"/>
      <c r="AB59" s="353"/>
      <c r="AC59" s="353"/>
      <c r="AD59" s="353"/>
      <c r="AE59" s="350"/>
      <c r="AF59" s="350"/>
      <c r="AG59" s="350"/>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1" t="s">
        <v>134</v>
      </c>
      <c r="B61" s="303"/>
      <c r="C61" s="303"/>
      <c r="D61" s="328"/>
      <c r="E61" s="329"/>
      <c r="F61" s="329"/>
      <c r="G61" s="329"/>
      <c r="H61" s="329"/>
      <c r="I61" s="329"/>
      <c r="J61" s="329"/>
      <c r="K61" s="329"/>
      <c r="L61" s="329"/>
      <c r="M61" s="329"/>
      <c r="N61" s="329"/>
      <c r="O61" s="329"/>
      <c r="P61" s="329"/>
      <c r="Q61" s="329"/>
      <c r="R61" s="329"/>
      <c r="S61" s="329"/>
      <c r="T61" s="329"/>
      <c r="U61" s="329"/>
      <c r="V61" s="329"/>
      <c r="W61" s="329"/>
      <c r="X61" s="329"/>
      <c r="Y61" s="329"/>
      <c r="Z61" s="330"/>
      <c r="AA61" s="348"/>
      <c r="AB61" s="351"/>
      <c r="AC61" s="351"/>
      <c r="AD61" s="351"/>
      <c r="AE61" s="348"/>
      <c r="AF61" s="348"/>
      <c r="AG61" s="348"/>
      <c r="AJ61" s="147"/>
      <c r="AL61"/>
      <c r="AM61" s="147"/>
    </row>
    <row r="62" spans="1:40" x14ac:dyDescent="0.2">
      <c r="A62" s="304"/>
      <c r="B62" s="305"/>
      <c r="C62" s="305"/>
      <c r="D62" s="331"/>
      <c r="E62" s="331"/>
      <c r="F62" s="331"/>
      <c r="G62" s="331"/>
      <c r="H62" s="331"/>
      <c r="I62" s="331"/>
      <c r="J62" s="331"/>
      <c r="K62" s="331"/>
      <c r="L62" s="331"/>
      <c r="M62" s="331"/>
      <c r="N62" s="331"/>
      <c r="O62" s="331"/>
      <c r="P62" s="331"/>
      <c r="Q62" s="331"/>
      <c r="R62" s="331"/>
      <c r="S62" s="331"/>
      <c r="T62" s="331"/>
      <c r="U62" s="331"/>
      <c r="V62" s="331"/>
      <c r="W62" s="331"/>
      <c r="X62" s="331"/>
      <c r="Y62" s="331"/>
      <c r="Z62" s="332"/>
      <c r="AA62" s="349"/>
      <c r="AB62" s="352"/>
      <c r="AC62" s="352"/>
      <c r="AD62" s="352"/>
      <c r="AE62" s="349"/>
      <c r="AF62" s="349"/>
      <c r="AG62" s="349"/>
      <c r="AJ62" s="147"/>
      <c r="AK62" s="149"/>
      <c r="AL62"/>
      <c r="AM62" s="147"/>
    </row>
    <row r="63" spans="1:40" x14ac:dyDescent="0.2">
      <c r="A63" s="402" t="s">
        <v>135</v>
      </c>
      <c r="B63" s="307"/>
      <c r="C63" s="307"/>
      <c r="D63" s="323"/>
      <c r="E63" s="324"/>
      <c r="F63" s="324"/>
      <c r="G63" s="324"/>
      <c r="H63" s="324"/>
      <c r="I63" s="324"/>
      <c r="J63" s="324"/>
      <c r="K63" s="324"/>
      <c r="L63" s="324"/>
      <c r="M63" s="324"/>
      <c r="N63" s="324"/>
      <c r="O63" s="324"/>
      <c r="P63" s="324"/>
      <c r="Q63" s="324"/>
      <c r="R63" s="324"/>
      <c r="S63" s="324"/>
      <c r="T63" s="324"/>
      <c r="U63" s="324"/>
      <c r="V63" s="324"/>
      <c r="W63" s="324"/>
      <c r="X63" s="324"/>
      <c r="Y63" s="324"/>
      <c r="Z63" s="325"/>
      <c r="AA63" s="349"/>
      <c r="AB63" s="352"/>
      <c r="AC63" s="352"/>
      <c r="AD63" s="352"/>
      <c r="AE63" s="349"/>
      <c r="AF63" s="349"/>
      <c r="AG63" s="349"/>
      <c r="AJ63" s="147"/>
      <c r="AL63"/>
      <c r="AM63" s="147"/>
    </row>
    <row r="64" spans="1:40" x14ac:dyDescent="0.2">
      <c r="A64" s="308"/>
      <c r="B64" s="309"/>
      <c r="C64" s="309"/>
      <c r="D64" s="326"/>
      <c r="E64" s="326"/>
      <c r="F64" s="326"/>
      <c r="G64" s="326"/>
      <c r="H64" s="326"/>
      <c r="I64" s="326"/>
      <c r="J64" s="326"/>
      <c r="K64" s="326"/>
      <c r="L64" s="326"/>
      <c r="M64" s="326"/>
      <c r="N64" s="326"/>
      <c r="O64" s="326"/>
      <c r="P64" s="326"/>
      <c r="Q64" s="326"/>
      <c r="R64" s="326"/>
      <c r="S64" s="326"/>
      <c r="T64" s="326"/>
      <c r="U64" s="326"/>
      <c r="V64" s="326"/>
      <c r="W64" s="326"/>
      <c r="X64" s="326"/>
      <c r="Y64" s="326"/>
      <c r="Z64" s="327"/>
      <c r="AA64" s="350"/>
      <c r="AB64" s="353"/>
      <c r="AC64" s="353"/>
      <c r="AD64" s="353"/>
      <c r="AE64" s="350"/>
      <c r="AF64" s="350"/>
      <c r="AG64" s="350"/>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1" t="s">
        <v>136</v>
      </c>
      <c r="B66" s="303"/>
      <c r="C66" s="303"/>
      <c r="D66" s="328"/>
      <c r="E66" s="329"/>
      <c r="F66" s="329"/>
      <c r="G66" s="329"/>
      <c r="H66" s="329"/>
      <c r="I66" s="329"/>
      <c r="J66" s="329"/>
      <c r="K66" s="329"/>
      <c r="L66" s="329"/>
      <c r="M66" s="329"/>
      <c r="N66" s="329"/>
      <c r="O66" s="329"/>
      <c r="P66" s="329"/>
      <c r="Q66" s="329"/>
      <c r="R66" s="329"/>
      <c r="S66" s="329"/>
      <c r="T66" s="329"/>
      <c r="U66" s="329"/>
      <c r="V66" s="329"/>
      <c r="W66" s="329"/>
      <c r="X66" s="329"/>
      <c r="Y66" s="329"/>
      <c r="Z66" s="330"/>
      <c r="AA66" s="348"/>
      <c r="AB66" s="351"/>
      <c r="AC66" s="351"/>
      <c r="AD66" s="351"/>
      <c r="AE66" s="348"/>
      <c r="AF66" s="348"/>
      <c r="AG66" s="348"/>
    </row>
    <row r="67" spans="1:39" ht="12.75" customHeight="1" x14ac:dyDescent="0.2">
      <c r="A67" s="304"/>
      <c r="B67" s="305"/>
      <c r="C67" s="305"/>
      <c r="D67" s="331"/>
      <c r="E67" s="331"/>
      <c r="F67" s="331"/>
      <c r="G67" s="331"/>
      <c r="H67" s="331"/>
      <c r="I67" s="331"/>
      <c r="J67" s="331"/>
      <c r="K67" s="331"/>
      <c r="L67" s="331"/>
      <c r="M67" s="331"/>
      <c r="N67" s="331"/>
      <c r="O67" s="331"/>
      <c r="P67" s="331"/>
      <c r="Q67" s="331"/>
      <c r="R67" s="331"/>
      <c r="S67" s="331"/>
      <c r="T67" s="331"/>
      <c r="U67" s="331"/>
      <c r="V67" s="331"/>
      <c r="W67" s="331"/>
      <c r="X67" s="331"/>
      <c r="Y67" s="331"/>
      <c r="Z67" s="332"/>
      <c r="AA67" s="349"/>
      <c r="AB67" s="352"/>
      <c r="AC67" s="352"/>
      <c r="AD67" s="352"/>
      <c r="AE67" s="349"/>
      <c r="AF67" s="349"/>
      <c r="AG67" s="349"/>
    </row>
    <row r="68" spans="1:39" x14ac:dyDescent="0.2">
      <c r="A68" s="402" t="s">
        <v>137</v>
      </c>
      <c r="B68" s="307"/>
      <c r="C68" s="307"/>
      <c r="D68" s="323"/>
      <c r="E68" s="324"/>
      <c r="F68" s="324"/>
      <c r="G68" s="324"/>
      <c r="H68" s="324"/>
      <c r="I68" s="324"/>
      <c r="J68" s="324"/>
      <c r="K68" s="324"/>
      <c r="L68" s="324"/>
      <c r="M68" s="324"/>
      <c r="N68" s="324"/>
      <c r="O68" s="324"/>
      <c r="P68" s="324"/>
      <c r="Q68" s="324"/>
      <c r="R68" s="324"/>
      <c r="S68" s="324"/>
      <c r="T68" s="324"/>
      <c r="U68" s="324"/>
      <c r="V68" s="324"/>
      <c r="W68" s="324"/>
      <c r="X68" s="324"/>
      <c r="Y68" s="324"/>
      <c r="Z68" s="325"/>
      <c r="AA68" s="349"/>
      <c r="AB68" s="352"/>
      <c r="AC68" s="352"/>
      <c r="AD68" s="352"/>
      <c r="AE68" s="349"/>
      <c r="AF68" s="349"/>
      <c r="AG68" s="349"/>
    </row>
    <row r="69" spans="1:39" x14ac:dyDescent="0.2">
      <c r="A69" s="308"/>
      <c r="B69" s="309"/>
      <c r="C69" s="309"/>
      <c r="D69" s="326"/>
      <c r="E69" s="326"/>
      <c r="F69" s="326"/>
      <c r="G69" s="326"/>
      <c r="H69" s="326"/>
      <c r="I69" s="326"/>
      <c r="J69" s="326"/>
      <c r="K69" s="326"/>
      <c r="L69" s="326"/>
      <c r="M69" s="326"/>
      <c r="N69" s="326"/>
      <c r="O69" s="326"/>
      <c r="P69" s="326"/>
      <c r="Q69" s="326"/>
      <c r="R69" s="326"/>
      <c r="S69" s="326"/>
      <c r="T69" s="326"/>
      <c r="U69" s="326"/>
      <c r="V69" s="326"/>
      <c r="W69" s="326"/>
      <c r="X69" s="326"/>
      <c r="Y69" s="326"/>
      <c r="Z69" s="327"/>
      <c r="AA69" s="350"/>
      <c r="AB69" s="353"/>
      <c r="AC69" s="353"/>
      <c r="AD69" s="353"/>
      <c r="AE69" s="350"/>
      <c r="AF69" s="350"/>
      <c r="AG69" s="350"/>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1" t="s">
        <v>138</v>
      </c>
      <c r="B71" s="303"/>
      <c r="C71" s="303"/>
      <c r="D71" s="328"/>
      <c r="E71" s="329"/>
      <c r="F71" s="329"/>
      <c r="G71" s="329"/>
      <c r="H71" s="329"/>
      <c r="I71" s="329"/>
      <c r="J71" s="329"/>
      <c r="K71" s="329"/>
      <c r="L71" s="329"/>
      <c r="M71" s="329"/>
      <c r="N71" s="329"/>
      <c r="O71" s="329"/>
      <c r="P71" s="329"/>
      <c r="Q71" s="329"/>
      <c r="R71" s="329"/>
      <c r="S71" s="329"/>
      <c r="T71" s="329"/>
      <c r="U71" s="329"/>
      <c r="V71" s="329"/>
      <c r="W71" s="329"/>
      <c r="X71" s="329"/>
      <c r="Y71" s="329"/>
      <c r="Z71" s="330"/>
      <c r="AA71" s="348"/>
      <c r="AB71" s="351"/>
      <c r="AC71" s="351"/>
      <c r="AD71" s="351"/>
      <c r="AE71" s="348"/>
      <c r="AF71" s="348"/>
      <c r="AG71" s="348"/>
    </row>
    <row r="72" spans="1:39" x14ac:dyDescent="0.2">
      <c r="A72" s="304"/>
      <c r="B72" s="305"/>
      <c r="C72" s="305"/>
      <c r="D72" s="331"/>
      <c r="E72" s="331"/>
      <c r="F72" s="331"/>
      <c r="G72" s="331"/>
      <c r="H72" s="331"/>
      <c r="I72" s="331"/>
      <c r="J72" s="331"/>
      <c r="K72" s="331"/>
      <c r="L72" s="331"/>
      <c r="M72" s="331"/>
      <c r="N72" s="331"/>
      <c r="O72" s="331"/>
      <c r="P72" s="331"/>
      <c r="Q72" s="331"/>
      <c r="R72" s="331"/>
      <c r="S72" s="331"/>
      <c r="T72" s="331"/>
      <c r="U72" s="331"/>
      <c r="V72" s="331"/>
      <c r="W72" s="331"/>
      <c r="X72" s="331"/>
      <c r="Y72" s="331"/>
      <c r="Z72" s="332"/>
      <c r="AA72" s="349"/>
      <c r="AB72" s="352"/>
      <c r="AC72" s="352"/>
      <c r="AD72" s="352"/>
      <c r="AE72" s="349"/>
      <c r="AF72" s="349"/>
      <c r="AG72" s="349"/>
    </row>
    <row r="73" spans="1:39" ht="12.75" customHeight="1" x14ac:dyDescent="0.2">
      <c r="A73" s="402" t="s">
        <v>139</v>
      </c>
      <c r="B73" s="307"/>
      <c r="C73" s="307"/>
      <c r="D73" s="323"/>
      <c r="E73" s="324"/>
      <c r="F73" s="324"/>
      <c r="G73" s="324"/>
      <c r="H73" s="324"/>
      <c r="I73" s="324"/>
      <c r="J73" s="324"/>
      <c r="K73" s="324"/>
      <c r="L73" s="324"/>
      <c r="M73" s="324"/>
      <c r="N73" s="324"/>
      <c r="O73" s="324"/>
      <c r="P73" s="324"/>
      <c r="Q73" s="324"/>
      <c r="R73" s="324"/>
      <c r="S73" s="324"/>
      <c r="T73" s="324"/>
      <c r="U73" s="324"/>
      <c r="V73" s="324"/>
      <c r="W73" s="324"/>
      <c r="X73" s="324"/>
      <c r="Y73" s="324"/>
      <c r="Z73" s="325"/>
      <c r="AA73" s="349"/>
      <c r="AB73" s="352"/>
      <c r="AC73" s="352"/>
      <c r="AD73" s="352"/>
      <c r="AE73" s="349"/>
      <c r="AF73" s="349"/>
      <c r="AG73" s="349"/>
    </row>
    <row r="74" spans="1:39" x14ac:dyDescent="0.2">
      <c r="A74" s="308"/>
      <c r="B74" s="309"/>
      <c r="C74" s="309"/>
      <c r="D74" s="326"/>
      <c r="E74" s="326"/>
      <c r="F74" s="326"/>
      <c r="G74" s="326"/>
      <c r="H74" s="326"/>
      <c r="I74" s="326"/>
      <c r="J74" s="326"/>
      <c r="K74" s="326"/>
      <c r="L74" s="326"/>
      <c r="M74" s="326"/>
      <c r="N74" s="326"/>
      <c r="O74" s="326"/>
      <c r="P74" s="326"/>
      <c r="Q74" s="326"/>
      <c r="R74" s="326"/>
      <c r="S74" s="326"/>
      <c r="T74" s="326"/>
      <c r="U74" s="326"/>
      <c r="V74" s="326"/>
      <c r="W74" s="326"/>
      <c r="X74" s="326"/>
      <c r="Y74" s="326"/>
      <c r="Z74" s="327"/>
      <c r="AA74" s="350"/>
      <c r="AB74" s="353"/>
      <c r="AC74" s="353"/>
      <c r="AD74" s="353"/>
      <c r="AE74" s="350"/>
      <c r="AF74" s="350"/>
      <c r="AG74" s="350"/>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1" t="s">
        <v>140</v>
      </c>
      <c r="B76" s="303"/>
      <c r="C76" s="303"/>
      <c r="D76" s="319"/>
      <c r="E76" s="329"/>
      <c r="F76" s="329"/>
      <c r="G76" s="329"/>
      <c r="H76" s="329"/>
      <c r="I76" s="329"/>
      <c r="J76" s="329"/>
      <c r="K76" s="329"/>
      <c r="L76" s="329"/>
      <c r="M76" s="329"/>
      <c r="N76" s="329"/>
      <c r="O76" s="329"/>
      <c r="P76" s="329"/>
      <c r="Q76" s="329"/>
      <c r="R76" s="329"/>
      <c r="S76" s="329"/>
      <c r="T76" s="329"/>
      <c r="U76" s="329"/>
      <c r="V76" s="329"/>
      <c r="W76" s="329"/>
      <c r="X76" s="329"/>
      <c r="Y76" s="329"/>
      <c r="Z76" s="330"/>
      <c r="AA76" s="348"/>
      <c r="AB76" s="351"/>
      <c r="AC76" s="351"/>
      <c r="AD76" s="351"/>
      <c r="AE76" s="348"/>
      <c r="AF76" s="348"/>
      <c r="AG76" s="348"/>
    </row>
    <row r="77" spans="1:39" x14ac:dyDescent="0.2">
      <c r="A77" s="304"/>
      <c r="B77" s="305"/>
      <c r="C77" s="305"/>
      <c r="D77" s="331"/>
      <c r="E77" s="331"/>
      <c r="F77" s="331"/>
      <c r="G77" s="331"/>
      <c r="H77" s="331"/>
      <c r="I77" s="331"/>
      <c r="J77" s="331"/>
      <c r="K77" s="331"/>
      <c r="L77" s="331"/>
      <c r="M77" s="331"/>
      <c r="N77" s="331"/>
      <c r="O77" s="331"/>
      <c r="P77" s="331"/>
      <c r="Q77" s="331"/>
      <c r="R77" s="331"/>
      <c r="S77" s="331"/>
      <c r="T77" s="331"/>
      <c r="U77" s="331"/>
      <c r="V77" s="331"/>
      <c r="W77" s="331"/>
      <c r="X77" s="331"/>
      <c r="Y77" s="331"/>
      <c r="Z77" s="332"/>
      <c r="AA77" s="349"/>
      <c r="AB77" s="352"/>
      <c r="AC77" s="352"/>
      <c r="AD77" s="352"/>
      <c r="AE77" s="349"/>
      <c r="AF77" s="349"/>
      <c r="AG77" s="349"/>
    </row>
    <row r="78" spans="1:39" x14ac:dyDescent="0.2">
      <c r="A78" s="402" t="s">
        <v>141</v>
      </c>
      <c r="B78" s="307"/>
      <c r="C78" s="307"/>
      <c r="D78" s="323"/>
      <c r="E78" s="324"/>
      <c r="F78" s="324"/>
      <c r="G78" s="324"/>
      <c r="H78" s="324"/>
      <c r="I78" s="324"/>
      <c r="J78" s="324"/>
      <c r="K78" s="324"/>
      <c r="L78" s="324"/>
      <c r="M78" s="324"/>
      <c r="N78" s="324"/>
      <c r="O78" s="324"/>
      <c r="P78" s="324"/>
      <c r="Q78" s="324"/>
      <c r="R78" s="324"/>
      <c r="S78" s="324"/>
      <c r="T78" s="324"/>
      <c r="U78" s="324"/>
      <c r="V78" s="324"/>
      <c r="W78" s="324"/>
      <c r="X78" s="324"/>
      <c r="Y78" s="324"/>
      <c r="Z78" s="325"/>
      <c r="AA78" s="349"/>
      <c r="AB78" s="352"/>
      <c r="AC78" s="352"/>
      <c r="AD78" s="352"/>
      <c r="AE78" s="349"/>
      <c r="AF78" s="349"/>
      <c r="AG78" s="349"/>
    </row>
    <row r="79" spans="1:39" ht="12.75" customHeight="1" x14ac:dyDescent="0.2">
      <c r="A79" s="308"/>
      <c r="B79" s="309"/>
      <c r="C79" s="309"/>
      <c r="D79" s="326"/>
      <c r="E79" s="326"/>
      <c r="F79" s="326"/>
      <c r="G79" s="326"/>
      <c r="H79" s="326"/>
      <c r="I79" s="326"/>
      <c r="J79" s="326"/>
      <c r="K79" s="326"/>
      <c r="L79" s="326"/>
      <c r="M79" s="326"/>
      <c r="N79" s="326"/>
      <c r="O79" s="326"/>
      <c r="P79" s="326"/>
      <c r="Q79" s="326"/>
      <c r="R79" s="326"/>
      <c r="S79" s="326"/>
      <c r="T79" s="326"/>
      <c r="U79" s="326"/>
      <c r="V79" s="326"/>
      <c r="W79" s="326"/>
      <c r="X79" s="326"/>
      <c r="Y79" s="326"/>
      <c r="Z79" s="327"/>
      <c r="AA79" s="350"/>
      <c r="AB79" s="353"/>
      <c r="AC79" s="353"/>
      <c r="AD79" s="353"/>
      <c r="AE79" s="350"/>
      <c r="AF79" s="350"/>
      <c r="AG79" s="350"/>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1" t="s">
        <v>142</v>
      </c>
      <c r="B81" s="303"/>
      <c r="C81" s="303"/>
      <c r="D81" s="328"/>
      <c r="E81" s="329"/>
      <c r="F81" s="329"/>
      <c r="G81" s="329"/>
      <c r="H81" s="329"/>
      <c r="I81" s="329"/>
      <c r="J81" s="329"/>
      <c r="K81" s="329"/>
      <c r="L81" s="329"/>
      <c r="M81" s="329"/>
      <c r="N81" s="329"/>
      <c r="O81" s="329"/>
      <c r="P81" s="329"/>
      <c r="Q81" s="329"/>
      <c r="R81" s="329"/>
      <c r="S81" s="329"/>
      <c r="T81" s="329"/>
      <c r="U81" s="329"/>
      <c r="V81" s="329"/>
      <c r="W81" s="329"/>
      <c r="X81" s="329"/>
      <c r="Y81" s="329"/>
      <c r="Z81" s="330"/>
      <c r="AA81" s="348"/>
      <c r="AB81" s="351"/>
      <c r="AC81" s="351"/>
      <c r="AD81" s="351"/>
      <c r="AE81" s="348"/>
      <c r="AF81" s="348"/>
      <c r="AG81" s="348"/>
    </row>
    <row r="82" spans="1:39" x14ac:dyDescent="0.2">
      <c r="A82" s="304"/>
      <c r="B82" s="305"/>
      <c r="C82" s="305"/>
      <c r="D82" s="331"/>
      <c r="E82" s="331"/>
      <c r="F82" s="331"/>
      <c r="G82" s="331"/>
      <c r="H82" s="331"/>
      <c r="I82" s="331"/>
      <c r="J82" s="331"/>
      <c r="K82" s="331"/>
      <c r="L82" s="331"/>
      <c r="M82" s="331"/>
      <c r="N82" s="331"/>
      <c r="O82" s="331"/>
      <c r="P82" s="331"/>
      <c r="Q82" s="331"/>
      <c r="R82" s="331"/>
      <c r="S82" s="331"/>
      <c r="T82" s="331"/>
      <c r="U82" s="331"/>
      <c r="V82" s="331"/>
      <c r="W82" s="331"/>
      <c r="X82" s="331"/>
      <c r="Y82" s="331"/>
      <c r="Z82" s="332"/>
      <c r="AA82" s="349"/>
      <c r="AB82" s="352"/>
      <c r="AC82" s="352"/>
      <c r="AD82" s="352"/>
      <c r="AE82" s="349"/>
      <c r="AF82" s="349"/>
      <c r="AG82" s="349"/>
    </row>
    <row r="83" spans="1:39" x14ac:dyDescent="0.2">
      <c r="A83" s="402" t="s">
        <v>143</v>
      </c>
      <c r="B83" s="307"/>
      <c r="C83" s="307"/>
      <c r="D83" s="323"/>
      <c r="E83" s="324"/>
      <c r="F83" s="324"/>
      <c r="G83" s="324"/>
      <c r="H83" s="324"/>
      <c r="I83" s="324"/>
      <c r="J83" s="324"/>
      <c r="K83" s="324"/>
      <c r="L83" s="324"/>
      <c r="M83" s="324"/>
      <c r="N83" s="324"/>
      <c r="O83" s="324"/>
      <c r="P83" s="324"/>
      <c r="Q83" s="324"/>
      <c r="R83" s="324"/>
      <c r="S83" s="324"/>
      <c r="T83" s="324"/>
      <c r="U83" s="324"/>
      <c r="V83" s="324"/>
      <c r="W83" s="324"/>
      <c r="X83" s="324"/>
      <c r="Y83" s="324"/>
      <c r="Z83" s="325"/>
      <c r="AA83" s="349"/>
      <c r="AB83" s="352"/>
      <c r="AC83" s="352"/>
      <c r="AD83" s="352"/>
      <c r="AE83" s="349"/>
      <c r="AF83" s="349"/>
      <c r="AG83" s="349"/>
    </row>
    <row r="84" spans="1:39" x14ac:dyDescent="0.2">
      <c r="A84" s="308"/>
      <c r="B84" s="309"/>
      <c r="C84" s="309"/>
      <c r="D84" s="326"/>
      <c r="E84" s="326"/>
      <c r="F84" s="326"/>
      <c r="G84" s="326"/>
      <c r="H84" s="326"/>
      <c r="I84" s="326"/>
      <c r="J84" s="326"/>
      <c r="K84" s="326"/>
      <c r="L84" s="326"/>
      <c r="M84" s="326"/>
      <c r="N84" s="326"/>
      <c r="O84" s="326"/>
      <c r="P84" s="326"/>
      <c r="Q84" s="326"/>
      <c r="R84" s="326"/>
      <c r="S84" s="326"/>
      <c r="T84" s="326"/>
      <c r="U84" s="326"/>
      <c r="V84" s="326"/>
      <c r="W84" s="326"/>
      <c r="X84" s="326"/>
      <c r="Y84" s="326"/>
      <c r="Z84" s="327"/>
      <c r="AA84" s="350"/>
      <c r="AB84" s="353"/>
      <c r="AC84" s="353"/>
      <c r="AD84" s="353"/>
      <c r="AE84" s="350"/>
      <c r="AF84" s="350"/>
      <c r="AG84" s="350"/>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03" t="s">
        <v>144</v>
      </c>
      <c r="B88" s="314"/>
      <c r="C88" s="314"/>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33"/>
    </row>
    <row r="89" spans="1:39" ht="22.7" customHeight="1" x14ac:dyDescent="0.2">
      <c r="A89" s="315"/>
      <c r="B89" s="316"/>
      <c r="C89" s="316"/>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5"/>
    </row>
    <row r="90" spans="1:39" ht="22.7" customHeight="1" x14ac:dyDescent="0.2">
      <c r="A90" s="315"/>
      <c r="B90" s="316"/>
      <c r="C90" s="316"/>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5"/>
    </row>
    <row r="91" spans="1:39" ht="22.7" customHeight="1" x14ac:dyDescent="0.2">
      <c r="A91" s="317"/>
      <c r="B91" s="318"/>
      <c r="C91" s="318"/>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7"/>
    </row>
  </sheetData>
  <sheetProtection sheet="1" objects="1" scenarios="1"/>
  <mergeCells count="141">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 ref="AD76:AD79"/>
    <mergeCell ref="AE76:AE79"/>
    <mergeCell ref="AF76:AF79"/>
    <mergeCell ref="AA81:AA84"/>
    <mergeCell ref="AB81:AB84"/>
    <mergeCell ref="AC81:AC84"/>
    <mergeCell ref="AA76:AA79"/>
    <mergeCell ref="AB76:AB79"/>
    <mergeCell ref="AC76:AC79"/>
    <mergeCell ref="AD81:AD84"/>
    <mergeCell ref="AE81:AE84"/>
    <mergeCell ref="AF81:AF84"/>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38:A41"/>
    <mergeCell ref="B38:C38"/>
    <mergeCell ref="B39:C39"/>
    <mergeCell ref="B40:C40"/>
    <mergeCell ref="B41:C41"/>
    <mergeCell ref="A42:C42"/>
    <mergeCell ref="B44:C44"/>
    <mergeCell ref="B43:C43"/>
    <mergeCell ref="A51:C52"/>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D1:F1"/>
    <mergeCell ref="D8:G8"/>
    <mergeCell ref="D9:G9"/>
    <mergeCell ref="A10:A17"/>
    <mergeCell ref="B10:C10"/>
    <mergeCell ref="B11:C11"/>
    <mergeCell ref="B12:C12"/>
    <mergeCell ref="B13:C13"/>
    <mergeCell ref="B14:C14"/>
    <mergeCell ref="B15:C15"/>
    <mergeCell ref="B16:C16"/>
    <mergeCell ref="B17:C17"/>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s>
  <conditionalFormatting sqref="AF17">
    <cfRule type="cellIs" dxfId="359" priority="2" operator="notEqual">
      <formula>$AF$30</formula>
    </cfRule>
  </conditionalFormatting>
  <conditionalFormatting sqref="AF30">
    <cfRule type="cellIs" dxfId="358" priority="1" operator="notEqual">
      <formula>$AF$17</formula>
    </cfRule>
  </conditionalFormatting>
  <conditionalFormatting sqref="AM10:AM42">
    <cfRule type="cellIs" dxfId="357" priority="9" operator="greaterThan">
      <formula>0</formula>
    </cfRule>
    <cfRule type="cellIs" dxfId="356" priority="10" operator="equal">
      <formula>0</formula>
    </cfRule>
  </conditionalFormatting>
  <conditionalFormatting sqref="AM44">
    <cfRule type="cellIs" dxfId="355" priority="7" operator="greaterThan">
      <formula>0</formula>
    </cfRule>
    <cfRule type="cellIs" dxfId="354" priority="8" operator="equal">
      <formula>0</formula>
    </cfRule>
  </conditionalFormatting>
  <conditionalFormatting sqref="AM47">
    <cfRule type="cellIs" dxfId="353" priority="3" operator="greaterThan">
      <formula>0</formula>
    </cfRule>
    <cfRule type="cellIs" dxfId="35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5C216B0083F8B42B3F9EBB19110DF29" ma:contentTypeVersion="11" ma:contentTypeDescription="Ein neues Dokument erstellen." ma:contentTypeScope="" ma:versionID="a4b14dc74a9b2f92d3931914c693325f">
  <xsd:schema xmlns:xsd="http://www.w3.org/2001/XMLSchema" xmlns:xs="http://www.w3.org/2001/XMLSchema" xmlns:p="http://schemas.microsoft.com/office/2006/metadata/properties" xmlns:ns2="00bff255-c618-4086-a0b6-70db166cf8d2" xmlns:ns3="de9a4741-a343-4715-96fb-deb4522fbb5b" targetNamespace="http://schemas.microsoft.com/office/2006/metadata/properties" ma:root="true" ma:fieldsID="b11c839f8364b6554ec8f0c318d8012e" ns2:_="" ns3:_="">
    <xsd:import namespace="00bff255-c618-4086-a0b6-70db166cf8d2"/>
    <xsd:import namespace="de9a4741-a343-4715-96fb-deb4522fbb5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bff255-c618-4086-a0b6-70db166cf8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9a4741-a343-4715-96fb-deb4522fbb5b"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255A54-3375-492D-AA95-03C834998364}"/>
</file>

<file path=customXml/itemProps2.xml><?xml version="1.0" encoding="utf-8"?>
<ds:datastoreItem xmlns:ds="http://schemas.openxmlformats.org/officeDocument/2006/customXml" ds:itemID="{0A346CE5-3AE9-46DB-A476-5CFA3E4B01B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61</vt:i4>
      </vt:variant>
      <vt:variant>
        <vt:lpstr>Benannte Bereiche</vt:lpstr>
      </vt:variant>
      <vt:variant>
        <vt:i4>68</vt:i4>
      </vt:variant>
    </vt:vector>
  </HeadingPairs>
  <TitlesOfParts>
    <vt:vector size="12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Wochen einzeln</vt:lpstr>
      <vt:lpstr>Grafiken Jahr</vt:lpstr>
      <vt:lpstr>Jahresübersicht</vt:lpstr>
      <vt:lpstr>4-Wochen Details</vt:lpstr>
      <vt:lpstr>Grafiken 4-Wochen</vt:lpstr>
      <vt:lpstr>Jahresplanung</vt:lpstr>
      <vt:lpstr>Jahresübersicht Planung</vt:lpstr>
      <vt:lpstr>PMC Foster-Load</vt:lpstr>
      <vt:lpstr>PMC fixe RPE</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'23'!Druckbereich</vt:lpstr>
      <vt:lpstr>'24'!Druckbereich</vt:lpstr>
      <vt:lpstr>'25'!Druckbereich</vt:lpstr>
      <vt:lpstr>'26'!Druckbereich</vt:lpstr>
      <vt:lpstr>'27'!Druckbereich</vt:lpstr>
      <vt:lpstr>'28'!Druckbereich</vt:lpstr>
      <vt:lpstr>'29'!Druckbereich</vt:lpstr>
      <vt:lpstr>'3'!Druckbereich</vt:lpstr>
      <vt:lpstr>'30'!Druckbereich</vt:lpstr>
      <vt:lpstr>'31'!Druckbereich</vt:lpstr>
      <vt:lpstr>'32'!Druckbereich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'43'!Druckbereich</vt:lpstr>
      <vt:lpstr>'44'!Druckbereich</vt:lpstr>
      <vt:lpstr>'45'!Druckbereich</vt:lpstr>
      <vt:lpstr>'46'!Druckbereich</vt:lpstr>
      <vt:lpstr>'47'!Druckbereich</vt:lpstr>
      <vt:lpstr>'48'!Druckbereich</vt:lpstr>
      <vt:lpstr>'49'!Druckbereich</vt:lpstr>
      <vt:lpstr>'4-Wochen Details'!Druckbereich</vt:lpstr>
      <vt:lpstr>'5'!Druckbereich</vt:lpstr>
      <vt:lpstr>'50'!Druckbereich</vt:lpstr>
      <vt:lpstr>'51'!Druckbereich</vt:lpstr>
      <vt:lpstr>'52'!Druckbereich</vt:lpstr>
      <vt:lpstr>'6'!Druckbereich</vt:lpstr>
      <vt:lpstr>'7'!Druckbereich</vt:lpstr>
      <vt:lpstr>'8'!Druckbereich</vt:lpstr>
      <vt:lpstr>'9'!Druckbereich</vt:lpstr>
      <vt:lpstr>'Grafiken 4-Wochen'!Druckbereich</vt:lpstr>
      <vt:lpstr>'Grafiken Jahr'!Druckbereich</vt:lpstr>
      <vt:lpstr>Jahresplanung!Druckbereich</vt:lpstr>
      <vt:lpstr>Jahresübersicht!Druckbereich</vt:lpstr>
      <vt:lpstr>'Jahresübersicht Planung'!Druckbereich</vt:lpstr>
      <vt:lpstr>'PMC fixe RPE'!Druckbereich</vt:lpstr>
      <vt:lpstr>'PMC Foster-Load'!Druckbereich</vt:lpstr>
      <vt:lpstr>'Wochen einzeln'!Druckbereich</vt:lpstr>
      <vt:lpstr>'4-Wochen Details'!Drucktitel</vt:lpstr>
      <vt:lpstr>'Grafiken 4-Wochen'!Drucktitel</vt:lpstr>
      <vt:lpstr>'Grafiken Jahr'!Drucktitel</vt:lpstr>
      <vt:lpstr>Jahresplanung!Drucktitel</vt:lpstr>
      <vt:lpstr>Jahresübersicht!Drucktitel</vt:lpstr>
      <vt:lpstr>'Jahresübersicht Planung'!Drucktitel</vt:lpstr>
      <vt:lpstr>'Wochen einzeln'!Drucktitel</vt:lpstr>
    </vt:vector>
  </TitlesOfParts>
  <Company>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LB</dc:creator>
  <cp:lastModifiedBy>Zihlmann Edi | Swiss-Ski</cp:lastModifiedBy>
  <cp:lastPrinted>2020-04-21T08:28:48Z</cp:lastPrinted>
  <dcterms:created xsi:type="dcterms:W3CDTF">2003-04-18T19:38:50Z</dcterms:created>
  <dcterms:modified xsi:type="dcterms:W3CDTF">2024-04-25T10:19:18Z</dcterms:modified>
</cp:coreProperties>
</file>